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77" activeTab="0"/>
  </bookViews>
  <sheets>
    <sheet name="Poc.strana" sheetId="1" r:id="rId1"/>
    <sheet name="Sadrzaj_Dinamika" sheetId="2" r:id="rId2"/>
    <sheet name="Opsti podaci" sheetId="3" r:id="rId3"/>
    <sheet name="Susedni distr.sistemi" sheetId="4" r:id="rId4"/>
    <sheet name="DistrElektrane" sheetId="5" r:id="rId5"/>
    <sheet name="Duzina distrib.mreze" sheetId="6" r:id="rId6"/>
    <sheet name="TS-sumarno" sheetId="7" r:id="rId7"/>
    <sheet name="NapNivoi" sheetId="8" r:id="rId8"/>
    <sheet name="Kupci-proizvodjaci" sheetId="9" r:id="rId9"/>
    <sheet name="BrojPot-Ostv" sheetId="10" r:id="rId10"/>
    <sheet name="NoviPot-Ostv" sheetId="11" r:id="rId11"/>
    <sheet name="PreuzimanjeMernihMesta" sheetId="12" r:id="rId12"/>
    <sheet name="NoviPot_NN-Ostv" sheetId="13" r:id="rId13"/>
    <sheet name="Struk_SirPot_EnSag" sheetId="14" r:id="rId14"/>
    <sheet name="God-StrukPot-VNSNNN" sheetId="15" r:id="rId15"/>
    <sheet name="God-StrukPotr-SirPot" sheetId="16" r:id="rId16"/>
  </sheets>
  <definedNames>
    <definedName name="_xlnm.Print_Area" localSheetId="9">'BrojPot-Ostv'!$B$7:$F$42</definedName>
    <definedName name="_xlnm.Print_Area" localSheetId="4">'DistrElektrane'!$B$7:$T$77</definedName>
    <definedName name="_xlnm.Print_Area" localSheetId="5">'Duzina distrib.mreze'!$B$7:$J$48</definedName>
    <definedName name="_xlnm.Print_Area" localSheetId="15">'God-StrukPotr-SirPot'!$B$7:$U$71</definedName>
    <definedName name="_xlnm.Print_Area" localSheetId="14">'God-StrukPot-VNSNNN'!$B$7:$Q$80</definedName>
    <definedName name="_xlnm.Print_Area" localSheetId="8">'Kupci-proizvodjaci'!$B$7:$H$16</definedName>
    <definedName name="_xlnm.Print_Area" localSheetId="7">'NapNivoi'!$B$7:$I$31</definedName>
    <definedName name="_xlnm.Print_Area" localSheetId="12">'NoviPot_NN-Ostv'!$B$7:$L$48</definedName>
    <definedName name="_xlnm.Print_Area" localSheetId="10">'NoviPot-Ostv'!$B$7:$G$42</definedName>
    <definedName name="_xlnm.Print_Area" localSheetId="2">'Opsti podaci'!$B$7:$E$47</definedName>
    <definedName name="_xlnm.Print_Area" localSheetId="0">'Poc.strana'!$A$1:$G$43</definedName>
    <definedName name="_xlnm.Print_Area" localSheetId="11">'PreuzimanjeMernihMesta'!$B$7:$I$26</definedName>
    <definedName name="_xlnm.Print_Area" localSheetId="1">'Sadrzaj_Dinamika'!$A$1:$F$25</definedName>
    <definedName name="_xlnm.Print_Area" localSheetId="13">'Struk_SirPot_EnSag'!$B$7:$K$51</definedName>
    <definedName name="_xlnm.Print_Area" localSheetId="3">'Susedni distr.sistemi'!$B$7:$E$99</definedName>
    <definedName name="_xlnm.Print_Area" localSheetId="6">'TS-sumarno'!$B$7:$J$28</definedName>
    <definedName name="_xlnm.Print_Titles" localSheetId="14">'God-StrukPot-VNSNNN'!$7:$8</definedName>
    <definedName name="_xlnm.Print_Titles" localSheetId="1">'Sadrzaj_Dinamika'!$7:$11</definedName>
    <definedName name="_xlnm.Print_Titles" localSheetId="3">'Susedni distr.sistemi'!$7:$11</definedName>
  </definedNames>
  <calcPr fullCalcOnLoad="1"/>
</workbook>
</file>

<file path=xl/sharedStrings.xml><?xml version="1.0" encoding="utf-8"?>
<sst xmlns="http://schemas.openxmlformats.org/spreadsheetml/2006/main" count="1259" uniqueCount="500">
  <si>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</si>
  <si>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</si>
  <si>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</si>
  <si>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</si>
  <si>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</si>
  <si>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</si>
  <si>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</si>
  <si>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</si>
  <si>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</si>
  <si>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</si>
  <si>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</si>
  <si>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</si>
  <si>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</si>
  <si>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</si>
  <si>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110/x</t>
  </si>
  <si>
    <t>Трансформаторска станица</t>
  </si>
  <si>
    <t>Инсталисана снага</t>
  </si>
  <si>
    <t>Напонски ниво</t>
  </si>
  <si>
    <t>Дистрибутивно подручје (географски описно)</t>
  </si>
  <si>
    <t>Организационе јединице у дистрибутивном подручју</t>
  </si>
  <si>
    <t>Повезни далеководи</t>
  </si>
  <si>
    <t>35/x</t>
  </si>
  <si>
    <t>Укупан број трансформаторских станица</t>
  </si>
  <si>
    <t>Укупан број трансформатора</t>
  </si>
  <si>
    <t>...</t>
  </si>
  <si>
    <t>35 kV</t>
  </si>
  <si>
    <t>110 kV</t>
  </si>
  <si>
    <t>1.2.1</t>
  </si>
  <si>
    <t>1.2.2</t>
  </si>
  <si>
    <t>2.2.1</t>
  </si>
  <si>
    <t>2.2.2</t>
  </si>
  <si>
    <t>10 kV</t>
  </si>
  <si>
    <t>20 kV</t>
  </si>
  <si>
    <t>Називни број далековода</t>
  </si>
  <si>
    <t>1.1.1</t>
  </si>
  <si>
    <t>1.1.2</t>
  </si>
  <si>
    <t>1.1.3</t>
  </si>
  <si>
    <t>1.2.3</t>
  </si>
  <si>
    <t>2.1.1</t>
  </si>
  <si>
    <t>2.1.2</t>
  </si>
  <si>
    <t>2.1.3</t>
  </si>
  <si>
    <t>2.2.3</t>
  </si>
  <si>
    <t>[kV]</t>
  </si>
  <si>
    <t>[MVA]</t>
  </si>
  <si>
    <t>[ком]</t>
  </si>
  <si>
    <t xml:space="preserve"> [kV/kV]</t>
  </si>
  <si>
    <t>Напонски ниво [kV]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</si>
  <si>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</si>
  <si>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</si>
  <si>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</si>
  <si>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</si>
  <si>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</si>
  <si>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</si>
  <si>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</si>
  <si>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</si>
  <si>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</si>
  <si>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20/0,4</t>
  </si>
  <si>
    <t>10/0,4</t>
  </si>
  <si>
    <t>Суседни дистрибутивни систем (назив)</t>
  </si>
  <si>
    <t>Област Организационе јединице</t>
  </si>
  <si>
    <t>Површина ОЈ  [km²]</t>
  </si>
  <si>
    <t>Прикупљање података - електрична енергија - енергетски подаци</t>
  </si>
  <si>
    <t>Датум обраде:</t>
  </si>
  <si>
    <t>Агенција за енергетику Републике Србије</t>
  </si>
  <si>
    <r>
      <t>Површина дистрибутивног подручја [km</t>
    </r>
    <r>
      <rPr>
        <sz val="10"/>
        <color indexed="18"/>
        <rFont val="Arial"/>
        <family val="2"/>
      </rPr>
      <t>²</t>
    </r>
    <r>
      <rPr>
        <sz val="10"/>
        <color indexed="18"/>
        <rFont val="Arial Narrow"/>
        <family val="2"/>
      </rPr>
      <t>]</t>
    </r>
  </si>
  <si>
    <t>Укупaн број далековода</t>
  </si>
  <si>
    <t>4</t>
  </si>
  <si>
    <t>5.1</t>
  </si>
  <si>
    <t>5.2</t>
  </si>
  <si>
    <t>Сопствена потрошња</t>
  </si>
  <si>
    <t>4.1</t>
  </si>
  <si>
    <t>4.1.1</t>
  </si>
  <si>
    <t>4.1.2</t>
  </si>
  <si>
    <t>4.2</t>
  </si>
  <si>
    <t>4.2.1</t>
  </si>
  <si>
    <t>4.2.2</t>
  </si>
  <si>
    <t>4.3</t>
  </si>
  <si>
    <t>4.4.1</t>
  </si>
  <si>
    <t>4.4.2</t>
  </si>
  <si>
    <t>5.1.1</t>
  </si>
  <si>
    <t>5.1.2</t>
  </si>
  <si>
    <t>5.2.1</t>
  </si>
  <si>
    <t>5.2.2</t>
  </si>
  <si>
    <t>5.3</t>
  </si>
  <si>
    <t>6.1</t>
  </si>
  <si>
    <t>Двотарифни</t>
  </si>
  <si>
    <t>6.2</t>
  </si>
  <si>
    <t>УКУПНО</t>
  </si>
  <si>
    <t>Губици</t>
  </si>
  <si>
    <t>Назив</t>
  </si>
  <si>
    <t>[GWh]</t>
  </si>
  <si>
    <t xml:space="preserve">Укупно </t>
  </si>
  <si>
    <t>Укупно</t>
  </si>
  <si>
    <t>Дистрибутивне електране</t>
  </si>
  <si>
    <t>[kW]</t>
  </si>
  <si>
    <t>А</t>
  </si>
  <si>
    <t>Б</t>
  </si>
  <si>
    <t>Домаћинства</t>
  </si>
  <si>
    <t>Комерцијала и остали</t>
  </si>
  <si>
    <t>Ц</t>
  </si>
  <si>
    <t>Јавно осветљење</t>
  </si>
  <si>
    <t>УКУПНО (А+Б+Ц)</t>
  </si>
  <si>
    <t>Врста прикључка</t>
  </si>
  <si>
    <t>Број прикључака</t>
  </si>
  <si>
    <t>Одобрена снага</t>
  </si>
  <si>
    <t>Г21</t>
  </si>
  <si>
    <t>Г22</t>
  </si>
  <si>
    <t>Г23</t>
  </si>
  <si>
    <t>Г31</t>
  </si>
  <si>
    <t>Г32</t>
  </si>
  <si>
    <t>Г33</t>
  </si>
  <si>
    <t>Типски укупно</t>
  </si>
  <si>
    <t>Индивидуални</t>
  </si>
  <si>
    <t>ГОДИШЊА ЕНЕРГИЈА</t>
  </si>
  <si>
    <t>Утрошена активна енергија</t>
  </si>
  <si>
    <t>Утрошена реактивна енергија</t>
  </si>
  <si>
    <t>Највећа измерена месечна снага током године</t>
  </si>
  <si>
    <t>Утрошена активна енергија-годишња</t>
  </si>
  <si>
    <t>Утрошена реактивна енергија-годишња</t>
  </si>
  <si>
    <t>Укупно годишње</t>
  </si>
  <si>
    <t>Виша тарифа</t>
  </si>
  <si>
    <t>Нижа тарифа</t>
  </si>
  <si>
    <t>[MWh]</t>
  </si>
  <si>
    <t>[Mvarh]</t>
  </si>
  <si>
    <t>[MW]</t>
  </si>
  <si>
    <t>до 0,5</t>
  </si>
  <si>
    <t>од 0,5 до 1</t>
  </si>
  <si>
    <t>од 1 до 2</t>
  </si>
  <si>
    <t>од 5 до 10</t>
  </si>
  <si>
    <t>од 2 до 3</t>
  </si>
  <si>
    <t>од 4 до 5</t>
  </si>
  <si>
    <t>од 3 до 4</t>
  </si>
  <si>
    <t>преко 5</t>
  </si>
  <si>
    <t>до 20</t>
  </si>
  <si>
    <t>од 20 до 30</t>
  </si>
  <si>
    <t>од 30 до 40</t>
  </si>
  <si>
    <t>од 40 до 50</t>
  </si>
  <si>
    <t>од 50 до 75</t>
  </si>
  <si>
    <t>од75 до 100</t>
  </si>
  <si>
    <t>преко 100</t>
  </si>
  <si>
    <t>од 120 до 150</t>
  </si>
  <si>
    <r>
      <t>[</t>
    </r>
    <r>
      <rPr>
        <sz val="10"/>
        <color indexed="18"/>
        <rFont val="Arial Narrow"/>
        <family val="2"/>
      </rPr>
      <t>GWh</t>
    </r>
    <r>
      <rPr>
        <sz val="10"/>
        <color indexed="18"/>
        <rFont val="Arial"/>
        <family val="2"/>
      </rPr>
      <t>]</t>
    </r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</si>
  <si>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</si>
  <si>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</si>
  <si>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</si>
  <si>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</si>
  <si>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</si>
  <si>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</si>
  <si>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</si>
  <si>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</si>
  <si>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</si>
  <si>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</si>
  <si>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</si>
  <si>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>4.3.1</t>
  </si>
  <si>
    <t>4.3.2</t>
  </si>
  <si>
    <t>1.3.1</t>
  </si>
  <si>
    <t>1.3.2</t>
  </si>
  <si>
    <t>1.3.3</t>
  </si>
  <si>
    <t>1.4.1</t>
  </si>
  <si>
    <t>1.4.2</t>
  </si>
  <si>
    <t>1.4.3</t>
  </si>
  <si>
    <t>2.3.1</t>
  </si>
  <si>
    <t>2.3.2</t>
  </si>
  <si>
    <t>2.3.3</t>
  </si>
  <si>
    <t>2.4.1</t>
  </si>
  <si>
    <t>2.4.2</t>
  </si>
  <si>
    <t>2.4.3</t>
  </si>
  <si>
    <t>…</t>
  </si>
  <si>
    <t>3.1.1</t>
  </si>
  <si>
    <t>3.1.2</t>
  </si>
  <si>
    <t>3.1.3</t>
  </si>
  <si>
    <t>3.2.1</t>
  </si>
  <si>
    <t>3.2.2</t>
  </si>
  <si>
    <t>3.2.3</t>
  </si>
  <si>
    <t>3.3.1</t>
  </si>
  <si>
    <t>3.3.2</t>
  </si>
  <si>
    <t>3.3.3</t>
  </si>
  <si>
    <t>3.4.1</t>
  </si>
  <si>
    <t>3.4.2</t>
  </si>
  <si>
    <t>3.4.3</t>
  </si>
  <si>
    <t>4.1.3</t>
  </si>
  <si>
    <t>4.2.3</t>
  </si>
  <si>
    <t>4.3.3</t>
  </si>
  <si>
    <t>4.4.3</t>
  </si>
  <si>
    <t>Врста</t>
  </si>
  <si>
    <t>Дужина</t>
  </si>
  <si>
    <t>[km]</t>
  </si>
  <si>
    <t>Надземни укупно</t>
  </si>
  <si>
    <t>Кабловски</t>
  </si>
  <si>
    <t>Укупно 110 kV</t>
  </si>
  <si>
    <t>Укупно 35 kV</t>
  </si>
  <si>
    <t>Укупно 20 kV</t>
  </si>
  <si>
    <t>Укупно 10 kV</t>
  </si>
  <si>
    <t>Укупно 0.4 kV</t>
  </si>
  <si>
    <t>сви</t>
  </si>
  <si>
    <t>Укупан број водова</t>
  </si>
  <si>
    <t>Купци са мерењем снаге</t>
  </si>
  <si>
    <t>Купци на високом напону - 110 kV</t>
  </si>
  <si>
    <t>Укупно на средњем напону</t>
  </si>
  <si>
    <t>Купци на средњем напону - 35 kV</t>
  </si>
  <si>
    <t>Купци на средњем напону - 20 kV</t>
  </si>
  <si>
    <t>Купци на средњем напону - 10 kV</t>
  </si>
  <si>
    <t>Купци без мерења снаге</t>
  </si>
  <si>
    <t xml:space="preserve">Купци на ниском напону - 0,4 kV </t>
  </si>
  <si>
    <t xml:space="preserve">  - Монофазни прикључак</t>
  </si>
  <si>
    <t xml:space="preserve">  - Трофазни прикључак</t>
  </si>
  <si>
    <t>Укупан број поља на ВН страни</t>
  </si>
  <si>
    <t>Укупан број поља на НН страни</t>
  </si>
  <si>
    <t>Број мерних места</t>
  </si>
  <si>
    <t xml:space="preserve">  - Јавна расвета</t>
  </si>
  <si>
    <t xml:space="preserve">  - Светлеће рекламе</t>
  </si>
  <si>
    <t>Енергетска сагласност</t>
  </si>
  <si>
    <t>[А]</t>
  </si>
  <si>
    <t>МОНОФАЗНИ ПРИКЉУЧАК</t>
  </si>
  <si>
    <t>ТРОФАЗНИ ПРИКЉУЧАК</t>
  </si>
  <si>
    <t>У К У П Н О   (Монофазни + Трофазни Прикључак)</t>
  </si>
  <si>
    <t>Једнотарифни</t>
  </si>
  <si>
    <t>Испорука купцима</t>
  </si>
  <si>
    <t>Управљана потрошња са посебним мерењем (ДУТ)</t>
  </si>
  <si>
    <t>Број стубова</t>
  </si>
  <si>
    <t>Дрвени стуб</t>
  </si>
  <si>
    <t>Челични стуб</t>
  </si>
  <si>
    <t>Бетонски стуб</t>
  </si>
  <si>
    <t>0.4</t>
  </si>
  <si>
    <t>Укупно 0.4-110kV</t>
  </si>
  <si>
    <t>Власништво ЕД</t>
  </si>
  <si>
    <t>Власништво других</t>
  </si>
  <si>
    <t>Број електрана прикључених на дистрибутивну мрежу</t>
  </si>
  <si>
    <t>Остале</t>
  </si>
  <si>
    <t>Број електрана</t>
  </si>
  <si>
    <t>Број агрегата</t>
  </si>
  <si>
    <t>Инсталис. снага</t>
  </si>
  <si>
    <t>Укупно на 35 kV</t>
  </si>
  <si>
    <t>Укупно на 20 kV</t>
  </si>
  <si>
    <t>Укупно на 10 kV</t>
  </si>
  <si>
    <t>Укупно на 0,4 kV</t>
  </si>
  <si>
    <t>Управљана потрошња 
са посебним мерењем (ДУТ)</t>
  </si>
  <si>
    <t>ПРЕГЛЕД ТАБЕЛА ЗА ДОСТАВЉАЊЕ ИНФОРМАЦИЈА - ЕЛЕКТРИЧНА ЕНЕРГИЈА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</si>
  <si>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</si>
  <si>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</si>
  <si>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</si>
  <si>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</si>
  <si>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Број трафостаница из којих се преузима електрична енергија од преносног система</t>
  </si>
  <si>
    <t>ТРАФОСТАНИЦЕ У ВЛАСНИШТВУ ЕЛЕКТРОДИСТРИБУЦИЈЕ</t>
  </si>
  <si>
    <t>до краја фебруара за претходну годину</t>
  </si>
  <si>
    <t>Посебни случајеви *</t>
  </si>
  <si>
    <t xml:space="preserve"> * </t>
  </si>
  <si>
    <t>1. повећање снаге, раздвајање, односно спајање инсталација у објекту који је већ прикључен на систем</t>
  </si>
  <si>
    <t>2. поновно прикључење објекта на систем, када се захтев за издавање одобрења за прикључење подноси због ранијег искључења са система</t>
  </si>
  <si>
    <t>3. прикључење привремених објеката, градилишта и објеката у пробном раду</t>
  </si>
  <si>
    <t>4. прикључење покретних привремених објеката (покретне тезге, покретни циркуси, рингишпили и други објекти за забаву, 
    репортажна телевизијска кола и сл.) када се прикључење одобрава на период до 30 дана</t>
  </si>
  <si>
    <t>5. прикључење објекта купца који, у случају искључења због рушења објекта који је био прикључен на систем или у случају пресељења,
    има право на мерни уређај истог типа и класе без накнаде на другом мерном месту (локацији) на подручју истог енергетског субјекта,
    у складу са прописима којима се уређују услови испоруке електричне енергије</t>
  </si>
  <si>
    <t>Посебни случајеви су дефинисани у складу са методологијом за одређивање трошкове прикључка на дистрибутивни систем:</t>
  </si>
  <si>
    <t>Домаћинства, комерцијала и остало /без мерења снаге/</t>
  </si>
  <si>
    <t>Купци на ниском напону 
/са мерењем снаге/</t>
  </si>
  <si>
    <t>Одобрена снага - домаћинство</t>
  </si>
  <si>
    <t>Одобрена снага - комерц. и ост.</t>
  </si>
  <si>
    <t>Број 
мерних места</t>
  </si>
  <si>
    <t>Број мерних места - домаћинства</t>
  </si>
  <si>
    <t>Број мер.места - комерцијала и остало</t>
  </si>
  <si>
    <t>Укупан број далековода на ВН страни</t>
  </si>
  <si>
    <t>Укупан број далековода / водова на НН страни</t>
  </si>
  <si>
    <t>НАПОМЕНА:</t>
  </si>
  <si>
    <t>– водове, који су изграђени за један напонски ниво, а раде на нижем напонском нивоу, треба сместити у напонски ниво за који су грађени, осим ако ће трајно радити на нижем напонском нивоу</t>
  </si>
  <si>
    <t>– уколико су дуж вода уграђени различити стубови, вод се сврстава у групу коју одређује већинска врста стубова</t>
  </si>
  <si>
    <t>– за двоструке водове треба унети двоструку дужину вода</t>
  </si>
  <si>
    <t>– на напонским нивоима 20kV, 10kV и 0,4kV за број водова треба унети број извода</t>
  </si>
  <si>
    <t>Година за коју се достављају подаци:</t>
  </si>
  <si>
    <t>ДИСТРИБУТИВНА МРЕЖА - ОПШТИ ПОДАЦИ У год ГОДИНИ</t>
  </si>
  <si>
    <t>ДИСТРИБУТИВНА МРЕЖА - СУСЕДНИ ДИСТРИБУТИВНИ СИСТЕМИ У год ГОДИНИ</t>
  </si>
  <si>
    <t>ЕЛЕКТРАНЕ ПОВЕЗАНЕ НА ДИСТРИБУТИВНИ СИСТЕМ - СТАЊЕ НА КРАЈУ год ГОДИНЕ</t>
  </si>
  <si>
    <t>ДУЖИНА ЕЛЕКТРОДИСТРИБУТИВНЕ МРЕЖЕ У год ГОДИНИ</t>
  </si>
  <si>
    <t>ТРАНСФОРМАТОРСКЕ СТАНИЦЕ - СУМАРНО НА КРАЈУ год ГОДИНЕ</t>
  </si>
  <si>
    <t>БРОЈ, УГОВОРЕНА СНАГА И ПОТРОШЊЕ ПО КАТЕГОРИЈАМА КУПАЦА КРАЈ год ГОДИНЕ</t>
  </si>
  <si>
    <t>БРОЈ И УГОВОРЕНА СНАГА НОВИХ КУПАЦА НА НИСКОМ НАПОНУ ПРЕМА ВРСТИ ПРИКЉУЧКА КРАЈ год ГОДИНЕ</t>
  </si>
  <si>
    <t>СТРУКТУРА ПРИКЉУЧАКА ПО СНАЗИ У КАТЕГОРИЈИ ШИРОКА ПОТРОШЊА - СТАЊЕ КРАЈ год ГОДИНЕ</t>
  </si>
  <si>
    <t>СТРУКТУРА КУПАЦА -ВН, СН, НН- ПО ГОДИШЊОЈ ПОТРОШЊИ И СНАЗИ У год ГОДИНИ</t>
  </si>
  <si>
    <t>-</t>
  </si>
  <si>
    <t>НАПОМЕНЕ:</t>
  </si>
  <si>
    <t>Подаци у табели се односе на плаћене и реализоване прикључке</t>
  </si>
  <si>
    <t>ЕТ-4-1</t>
  </si>
  <si>
    <t>ЕТ-4-2</t>
  </si>
  <si>
    <t>ЕТ-4-3</t>
  </si>
  <si>
    <t>ЕТ-4-4</t>
  </si>
  <si>
    <t>ЕТ-4-5</t>
  </si>
  <si>
    <t>ЕТ-4-9</t>
  </si>
  <si>
    <t>ЕТ-4-11.2</t>
  </si>
  <si>
    <t>ЕТ-4-13</t>
  </si>
  <si>
    <t>ЕТ-4-14</t>
  </si>
  <si>
    <t>Мале хидроелектране</t>
  </si>
  <si>
    <t>Електране на биомасу</t>
  </si>
  <si>
    <t>Електране на биогас</t>
  </si>
  <si>
    <t>Ел. на депонијски гас и гас из отпадних вода</t>
  </si>
  <si>
    <t>Електране на ветар</t>
  </si>
  <si>
    <t>Електране на сунчану енергију</t>
  </si>
  <si>
    <t>Електране на геотермалну енергију</t>
  </si>
  <si>
    <t>Ел. са комбин. произ. на фосилна горива</t>
  </si>
  <si>
    <t>Електране на отпад</t>
  </si>
  <si>
    <t>Одобрена снага (по решењу или према Уредби)
[kW]</t>
  </si>
  <si>
    <t>Купци</t>
  </si>
  <si>
    <t>Купци на Високом напону 110 kV</t>
  </si>
  <si>
    <t>Купци на Средњем напону 35 kV</t>
  </si>
  <si>
    <t>Купци на Средњем напону 20 kV</t>
  </si>
  <si>
    <t>Купци на Средњем напону 10 kV</t>
  </si>
  <si>
    <t>Купци на Ниском напону 0,4 kV</t>
  </si>
  <si>
    <t>Широка потрошња -укупно</t>
  </si>
  <si>
    <t>Годишња потрошња 
[МWh]</t>
  </si>
  <si>
    <t>[kWh]</t>
  </si>
  <si>
    <t>Преузето у мрежу</t>
  </si>
  <si>
    <t>Преузимање</t>
  </si>
  <si>
    <t>Испорука</t>
  </si>
  <si>
    <t>ПРЕУЗИМАЊЕ, ИСПОРУКА И ГУБИЦИ ПО НАПОНСКИМ НИВОИМА У год ГОДИНИ</t>
  </si>
  <si>
    <t>Од тога - Повлашћених произвођача</t>
  </si>
  <si>
    <t>ИСКЉУЧЕНИ СА СИСТЕМА</t>
  </si>
  <si>
    <t>Одобрена снага 
(по решењу)</t>
  </si>
  <si>
    <t>[%]</t>
  </si>
  <si>
    <t>[kWh/години]</t>
  </si>
  <si>
    <t>Једнотарифно мерење</t>
  </si>
  <si>
    <t>Укупно потрошено</t>
  </si>
  <si>
    <t>[МWh]</t>
  </si>
  <si>
    <t>Просечна годишња потрошња</t>
  </si>
  <si>
    <t>Двотарифно мерење</t>
  </si>
  <si>
    <t>Д О М А Ћ И Н С Т В А</t>
  </si>
  <si>
    <t>К О М Е Р Ц И Ј А Л А   и   О С Т А Л И</t>
  </si>
  <si>
    <t>У К У П Н О   Ш И Р О К А   П О Т Р О Ш Њ А</t>
  </si>
  <si>
    <t>Укупно домаћинства</t>
  </si>
  <si>
    <t>Укупно комерцијала и остали</t>
  </si>
  <si>
    <t>Укупно широка потрошња</t>
  </si>
  <si>
    <t>[kWh/м.м.]</t>
  </si>
  <si>
    <t>Прос. год. потрош.</t>
  </si>
  <si>
    <t>Годишња потрошња купца</t>
  </si>
  <si>
    <t>Ред. број</t>
  </si>
  <si>
    <t xml:space="preserve">    Електране на сунчану енергију на тлу</t>
  </si>
  <si>
    <t xml:space="preserve">    Електране на сунчану енергију на објектима</t>
  </si>
  <si>
    <t>све</t>
  </si>
  <si>
    <t>ЕТ-4-15</t>
  </si>
  <si>
    <t>СТРУКТУРА КУПАЦА -ШИРОКА ПОТРОШЊА- ПО ГОДИШЊОЈ ПОТРОШЊИ У год ГОДИНИ</t>
  </si>
  <si>
    <t>БРОЈ И УГОВОРЕНА СНАГА КУПАЦА - ПРОМЕНЕ - КРАЈ год ГОДИНЕ</t>
  </si>
  <si>
    <t xml:space="preserve">1 - 1000 </t>
  </si>
  <si>
    <t>1001-2500</t>
  </si>
  <si>
    <t>2501-3500</t>
  </si>
  <si>
    <t>3501-5000</t>
  </si>
  <si>
    <t>5001-6000</t>
  </si>
  <si>
    <t>6001-7500</t>
  </si>
  <si>
    <t>7501-9000</t>
  </si>
  <si>
    <t>9001-10500</t>
  </si>
  <si>
    <t>10501-12000</t>
  </si>
  <si>
    <t>12001-13500</t>
  </si>
  <si>
    <t>13501-15000</t>
  </si>
  <si>
    <t>преко 150</t>
  </si>
  <si>
    <t>од 70 до 150</t>
  </si>
  <si>
    <t>од 40 до 70</t>
  </si>
  <si>
    <t>од 20 до 40</t>
  </si>
  <si>
    <t>од 10 до 20</t>
  </si>
  <si>
    <t>испод 0,02</t>
  </si>
  <si>
    <t>од 2 до 5</t>
  </si>
  <si>
    <t>од 70 до 100</t>
  </si>
  <si>
    <t>од 100 до 120</t>
  </si>
  <si>
    <t>од 150 до 300</t>
  </si>
  <si>
    <t>преко 300</t>
  </si>
  <si>
    <t>испод 20</t>
  </si>
  <si>
    <t>од 40 до 100</t>
  </si>
  <si>
    <t>од 100 до 200</t>
  </si>
  <si>
    <t>од 200 до 300</t>
  </si>
  <si>
    <t>од 300 до 400</t>
  </si>
  <si>
    <t>од 400 до 500</t>
  </si>
  <si>
    <t>од 500 до 750</t>
  </si>
  <si>
    <t>од 750 до 1000</t>
  </si>
  <si>
    <t>од 1000 до 2000</t>
  </si>
  <si>
    <t>преко 2000</t>
  </si>
  <si>
    <t>НАПОМЕНА: Искључени/Прикључени - обухватају и купце који су мењали категорију</t>
  </si>
  <si>
    <t>испод 2</t>
  </si>
  <si>
    <t>од 2 до 10</t>
  </si>
  <si>
    <t>од 0.5 до 2</t>
  </si>
  <si>
    <t>од 0,02 до 0,5</t>
  </si>
  <si>
    <t>ПРИКЉУЧЕНИ НА СИСТЕМ</t>
  </si>
  <si>
    <t>М1A</t>
  </si>
  <si>
    <t>М2A</t>
  </si>
  <si>
    <t>М3A</t>
  </si>
  <si>
    <t>Т1A</t>
  </si>
  <si>
    <t>Т2A</t>
  </si>
  <si>
    <t>Т3A</t>
  </si>
  <si>
    <t>1.10</t>
  </si>
  <si>
    <t>Г11A</t>
  </si>
  <si>
    <t>Г12A</t>
  </si>
  <si>
    <t>Г13A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</si>
  <si>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</si>
  <si>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</si>
  <si>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</si>
  <si>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</si>
  <si>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</si>
  <si>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</si>
  <si>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</si>
  <si>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</si>
  <si>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</si>
  <si>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</si>
  <si>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Г41</t>
  </si>
  <si>
    <t>1.26</t>
  </si>
  <si>
    <t>Г42</t>
  </si>
  <si>
    <t>1.27</t>
  </si>
  <si>
    <t>Г43</t>
  </si>
  <si>
    <t>1.28</t>
  </si>
  <si>
    <t>Г51</t>
  </si>
  <si>
    <t>1.29</t>
  </si>
  <si>
    <t>Г52</t>
  </si>
  <si>
    <t>1.30</t>
  </si>
  <si>
    <t>Г53</t>
  </si>
  <si>
    <t>М1Б</t>
  </si>
  <si>
    <t>М2Б</t>
  </si>
  <si>
    <t>М3Б</t>
  </si>
  <si>
    <t>Т1Б</t>
  </si>
  <si>
    <t>Т2Б</t>
  </si>
  <si>
    <t>Т3Б</t>
  </si>
  <si>
    <t>Г11Б</t>
  </si>
  <si>
    <t>Г12Б</t>
  </si>
  <si>
    <t>Г13Б</t>
  </si>
  <si>
    <t>5.4</t>
  </si>
  <si>
    <t>5.6</t>
  </si>
  <si>
    <t>5.5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</si>
  <si>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</si>
  <si>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</si>
  <si>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</si>
  <si>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</si>
  <si>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</si>
  <si>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</si>
  <si>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</si>
  <si>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</si>
  <si>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</si>
  <si>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</si>
  <si>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</si>
  <si>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</si>
  <si>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</si>
  <si>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</si>
  <si>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</si>
  <si>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</si>
  <si>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</si>
  <si>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</si>
  <si>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</si>
  <si>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</si>
  <si>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</si>
  <si>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</si>
  <si>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</si>
  <si>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</si>
  <si>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</si>
  <si>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</si>
  <si>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</si>
  <si>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Власништво ЈП ЕПС</t>
  </si>
  <si>
    <t>1.5.1</t>
  </si>
  <si>
    <t>1.5.2</t>
  </si>
  <si>
    <t>1.5.3</t>
  </si>
  <si>
    <t>0,4 kV</t>
  </si>
  <si>
    <t>2.5.1</t>
  </si>
  <si>
    <t>2.5.2</t>
  </si>
  <si>
    <t>2.5.3</t>
  </si>
  <si>
    <t>3.5.1</t>
  </si>
  <si>
    <t>3.5.2</t>
  </si>
  <si>
    <t>3.5.3</t>
  </si>
  <si>
    <t>4.5.1</t>
  </si>
  <si>
    <t>4.5.2</t>
  </si>
  <si>
    <t>4.5.3</t>
  </si>
  <si>
    <t>14</t>
  </si>
  <si>
    <t>15</t>
  </si>
  <si>
    <t>&gt;30000</t>
  </si>
  <si>
    <t>15001-20000</t>
  </si>
  <si>
    <t>20001-30000</t>
  </si>
  <si>
    <t xml:space="preserve">ТРАФОСТАНИЦЕ У ВЛАСНИШТВУ ЕМС АД ПРЕКО КОЈИХ СЕ ИЗ ПРЕНОСНЕ У ДИСТРИБУТИВНУ МРЕЖУ ИСПОРУЧУЈЕ ЕЛЕКТРИЧНА ЕНЕРГИЈА </t>
  </si>
  <si>
    <t>ТРАФОСТАНИЦЕ КОЈЕ НИСУ У ВЛАСНИШТВУ ЕЛЕКТРОДИСТРИБУЦИЈЕ или ЕМС АД, А ПРЕКО КОЈИХ СЕ НАПАЈА ВИШЕ КОРИСНИКА (део су ЕД мреже)</t>
  </si>
  <si>
    <t>ТРАФОСТАНИЦЕ КОЈЕ НИСУ У ВЛАСНИШТВУ ЕЛЕКТРОДИСТРИБУЦИЈЕ или ЕМС АД, А ПРЕКО КОЈИХ СЕ НАПАЈА САМО ЈЕДАН КОРИСНИК</t>
  </si>
  <si>
    <t>Испорука у затворенe дистрибутивнe системe</t>
  </si>
  <si>
    <t>Високи напон (110 kV)</t>
  </si>
  <si>
    <t>Средњи напон</t>
  </si>
  <si>
    <t>Широка потрошња</t>
  </si>
  <si>
    <t>ШП - Комерцијала и остали (0,4 kV II степен)</t>
  </si>
  <si>
    <t>ШП - домаћинство</t>
  </si>
  <si>
    <t>Јавна расвета</t>
  </si>
  <si>
    <t>Светлеће рекламе</t>
  </si>
  <si>
    <t>ЕТ-4-10</t>
  </si>
  <si>
    <t>ЕТ-4-11.1</t>
  </si>
  <si>
    <t>ЕТ-4-11.3</t>
  </si>
  <si>
    <t>Од других ЕД</t>
  </si>
  <si>
    <t>Испорука другим ЕД</t>
  </si>
  <si>
    <t>Преузето из преносног система - овде се уносе подаци о енергији преузетој директно из преносне мреже и о енергији преузетој индиректно из преносне мреже (енергија која је предата купцима који су прикључени на ореносну мрежу,а која није потрошена од стране купаца већ је испоручена у дистрибутивну мрежу).</t>
  </si>
  <si>
    <t>Од других ЕД - овде се уносе само подаци о енергији преузетој из дистрибутивних система суседних држава.</t>
  </si>
  <si>
    <t>Испорука другим ЕД - овде се уносе само подаци о енергији испорученој дистрибутивним системима суседних држава.</t>
  </si>
  <si>
    <t>Произвођачи</t>
  </si>
  <si>
    <t xml:space="preserve">Број мерних места </t>
  </si>
  <si>
    <t>5</t>
  </si>
  <si>
    <t>6</t>
  </si>
  <si>
    <t>Ниски напон (купци 0,4 kV I степен / произвођачи 0,4  kV)</t>
  </si>
  <si>
    <t>Купци / Произвођачи</t>
  </si>
  <si>
    <t xml:space="preserve">ПРЕУЗИМАЊЕ МЕРНИХ МЕСТА </t>
  </si>
  <si>
    <t>Напомена: Табелу продужити уметањем потребног броја редова
                   Подаци се односе на дистрибутивне системе у суседним државама</t>
  </si>
  <si>
    <t>Број преосталих мерних места за преузимање</t>
  </si>
  <si>
    <t>Преузето од купаца-произвођача
[MWh]</t>
  </si>
  <si>
    <t>Испорука купцима-произвођачима
[MWh]</t>
  </si>
  <si>
    <t>Разлика испоруке и преузимања
[MWh]</t>
  </si>
  <si>
    <t>Купци-произвођачи</t>
  </si>
  <si>
    <t>Одобрена снага 
[KW]</t>
  </si>
  <si>
    <t>Преузето из преносног система</t>
  </si>
  <si>
    <t>Испорука у преносни систем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</si>
</sst>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0_)"/>
    <numFmt numFmtId="165" formatCode="0.0%"/>
    <numFmt numFmtId="166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12"/>
      <name val="Times New Roman"/>
      <family val="1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sz val="8"/>
      <color indexed="18"/>
      <name val="Arial Narrow"/>
      <family val="2"/>
    </font>
    <font>
      <sz val="8"/>
      <color indexed="18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thin"/>
      <right/>
      <top style="thin"/>
      <bottom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 style="thin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 style="double"/>
    </border>
    <border>
      <left/>
      <right style="double"/>
      <top style="double"/>
      <bottom/>
    </border>
    <border>
      <left/>
      <right/>
      <top style="thin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double"/>
      <right/>
      <top/>
      <bottom style="hair"/>
    </border>
    <border>
      <left style="double"/>
      <right/>
      <top style="hair"/>
      <bottom style="hair"/>
    </border>
    <border>
      <left style="double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/>
      <top style="double"/>
      <bottom/>
    </border>
    <border>
      <left style="double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thin"/>
      <bottom style="double"/>
    </border>
    <border>
      <left style="hair"/>
      <right style="double"/>
      <top/>
      <bottom style="thin"/>
    </border>
    <border>
      <left style="hair"/>
      <right style="double"/>
      <top style="thin"/>
      <bottom style="thin"/>
    </border>
    <border>
      <left style="hair"/>
      <right style="double"/>
      <top/>
      <bottom/>
    </border>
    <border>
      <left style="hair"/>
      <right style="double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double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hair"/>
      <right style="double"/>
      <top/>
      <bottom style="double"/>
    </border>
    <border>
      <left style="thin"/>
      <right style="double"/>
      <top style="double"/>
      <bottom/>
    </border>
    <border>
      <left/>
      <right/>
      <top style="hair"/>
      <bottom style="hair"/>
    </border>
    <border>
      <left style="thin"/>
      <right style="hair"/>
      <top/>
      <bottom style="hair"/>
    </border>
    <border>
      <left style="thin"/>
      <right style="thin"/>
      <top style="hair"/>
      <bottom/>
    </border>
    <border>
      <left style="double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double"/>
    </border>
    <border>
      <left/>
      <right style="double"/>
      <top style="thin"/>
      <bottom style="double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double"/>
    </border>
    <border>
      <left/>
      <right style="hair"/>
      <top style="hair"/>
      <bottom style="hair"/>
    </border>
    <border>
      <left/>
      <right/>
      <top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hair"/>
      <top style="thin"/>
      <bottom style="thin"/>
    </border>
    <border>
      <left/>
      <right style="hair"/>
      <top/>
      <bottom style="thin"/>
    </border>
    <border>
      <left/>
      <right style="hair"/>
      <top style="thin"/>
      <bottom style="double"/>
    </border>
    <border>
      <left style="hair"/>
      <right/>
      <top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double"/>
      <right style="thin"/>
      <top style="hair"/>
      <bottom style="double"/>
    </border>
    <border>
      <left style="thin"/>
      <right style="double"/>
      <top/>
      <bottom style="double"/>
    </border>
    <border>
      <left style="thin"/>
      <right style="double"/>
      <top style="hair"/>
      <bottom style="thin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 style="hair"/>
      <top style="thin"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thin"/>
      <right/>
      <top style="thin"/>
      <bottom style="double"/>
    </border>
    <border>
      <left style="hair"/>
      <right style="medium"/>
      <top style="hair"/>
      <bottom/>
    </border>
    <border>
      <left style="hair"/>
      <right style="medium"/>
      <top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/>
      <right style="thin"/>
      <top style="thin"/>
      <bottom style="double"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 style="hair"/>
      <top/>
      <bottom style="double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double"/>
      <top style="hair"/>
      <bottom/>
    </border>
    <border>
      <left style="hair"/>
      <right/>
      <top/>
      <bottom/>
    </border>
    <border>
      <left style="hair"/>
      <right/>
      <top/>
      <bottom style="double"/>
    </border>
    <border>
      <left style="thin"/>
      <right style="double"/>
      <top/>
      <bottom style="hair"/>
    </border>
    <border>
      <left style="thin"/>
      <right/>
      <top style="hair"/>
      <bottom/>
    </border>
    <border>
      <left style="hair"/>
      <right style="medium"/>
      <top/>
      <bottom style="hair"/>
    </border>
    <border>
      <left style="double"/>
      <right/>
      <top/>
      <bottom/>
    </border>
    <border>
      <left/>
      <right style="double"/>
      <top style="hair"/>
      <bottom style="hair"/>
    </border>
    <border>
      <left style="thin"/>
      <right/>
      <top style="double"/>
      <bottom/>
    </border>
    <border>
      <left style="thin"/>
      <right style="double"/>
      <top/>
      <bottom/>
    </border>
    <border>
      <left style="hair"/>
      <right style="hair"/>
      <top style="double"/>
      <bottom/>
    </border>
    <border>
      <left style="hair"/>
      <right style="double"/>
      <top style="double"/>
      <bottom/>
    </border>
    <border>
      <left style="thin"/>
      <right style="hair"/>
      <top style="double"/>
      <bottom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double"/>
      <right/>
      <top style="double"/>
      <bottom/>
    </border>
    <border>
      <left/>
      <right style="hair"/>
      <top style="double"/>
      <bottom/>
    </border>
    <border>
      <left/>
      <right style="hair"/>
      <top style="thin"/>
      <bottom/>
    </border>
    <border>
      <left style="thin"/>
      <right style="hair"/>
      <top style="thin"/>
      <bottom/>
    </border>
    <border>
      <left/>
      <right style="hair"/>
      <top style="double"/>
      <bottom style="thin"/>
    </border>
    <border>
      <left style="hair"/>
      <right/>
      <top style="thin"/>
      <bottom/>
    </border>
    <border>
      <left/>
      <right style="medium"/>
      <top style="thin"/>
      <bottom style="hair"/>
    </border>
    <border>
      <left/>
      <right style="double"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164" fontId="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33" borderId="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9" fillId="33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/>
    </xf>
    <xf numFmtId="49" fontId="9" fillId="34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9" fillId="34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2" fontId="9" fillId="0" borderId="0" xfId="0" applyNumberFormat="1" applyFont="1" applyAlignment="1">
      <alignment horizontal="left" vertical="center"/>
    </xf>
    <xf numFmtId="49" fontId="9" fillId="33" borderId="0" xfId="0" applyNumberFormat="1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9" fillId="33" borderId="0" xfId="0" applyNumberFormat="1" applyFont="1" applyFill="1" applyAlignment="1">
      <alignment horizontal="left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5" fillId="33" borderId="0" xfId="62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49" fontId="9" fillId="33" borderId="26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/>
    </xf>
    <xf numFmtId="49" fontId="9" fillId="33" borderId="28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Alignment="1">
      <alignment/>
    </xf>
    <xf numFmtId="49" fontId="9" fillId="0" borderId="27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6" fontId="9" fillId="0" borderId="34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9" fillId="33" borderId="37" xfId="0" applyFont="1" applyFill="1" applyBorder="1" applyAlignment="1">
      <alignment horizontal="left"/>
    </xf>
    <xf numFmtId="0" fontId="5" fillId="33" borderId="38" xfId="0" applyFont="1" applyFill="1" applyBorder="1" applyAlignment="1">
      <alignment/>
    </xf>
    <xf numFmtId="0" fontId="9" fillId="33" borderId="39" xfId="0" applyFont="1" applyFill="1" applyBorder="1" applyAlignment="1">
      <alignment horizontal="left"/>
    </xf>
    <xf numFmtId="0" fontId="5" fillId="33" borderId="40" xfId="0" applyFont="1" applyFill="1" applyBorder="1" applyAlignment="1">
      <alignment/>
    </xf>
    <xf numFmtId="0" fontId="9" fillId="33" borderId="33" xfId="0" applyFont="1" applyFill="1" applyBorder="1" applyAlignment="1">
      <alignment horizontal="left"/>
    </xf>
    <xf numFmtId="0" fontId="5" fillId="33" borderId="41" xfId="0" applyFont="1" applyFill="1" applyBorder="1" applyAlignment="1">
      <alignment/>
    </xf>
    <xf numFmtId="0" fontId="9" fillId="33" borderId="16" xfId="0" applyFont="1" applyFill="1" applyBorder="1" applyAlignment="1">
      <alignment horizontal="left"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9" fillId="33" borderId="34" xfId="0" applyFont="1" applyFill="1" applyBorder="1" applyAlignment="1">
      <alignment horizontal="left"/>
    </xf>
    <xf numFmtId="0" fontId="5" fillId="33" borderId="44" xfId="0" applyFont="1" applyFill="1" applyBorder="1" applyAlignment="1">
      <alignment/>
    </xf>
    <xf numFmtId="0" fontId="12" fillId="33" borderId="11" xfId="0" applyFont="1" applyFill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9" fillId="33" borderId="32" xfId="0" applyFont="1" applyFill="1" applyBorder="1" applyAlignment="1">
      <alignment horizontal="left"/>
    </xf>
    <xf numFmtId="0" fontId="12" fillId="33" borderId="47" xfId="0" applyFont="1" applyFill="1" applyBorder="1" applyAlignment="1">
      <alignment horizontal="left"/>
    </xf>
    <xf numFmtId="0" fontId="9" fillId="33" borderId="48" xfId="0" applyFont="1" applyFill="1" applyBorder="1" applyAlignment="1">
      <alignment/>
    </xf>
    <xf numFmtId="0" fontId="9" fillId="33" borderId="49" xfId="0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51" xfId="0" applyFont="1" applyFill="1" applyBorder="1" applyAlignment="1">
      <alignment horizontal="left" vertical="center" wrapText="1"/>
    </xf>
    <xf numFmtId="0" fontId="9" fillId="33" borderId="52" xfId="0" applyFont="1" applyFill="1" applyBorder="1" applyAlignment="1">
      <alignment horizontal="left" vertical="center" wrapText="1"/>
    </xf>
    <xf numFmtId="0" fontId="9" fillId="33" borderId="53" xfId="0" applyFont="1" applyFill="1" applyBorder="1" applyAlignment="1">
      <alignment horizontal="left" vertical="center" wrapText="1"/>
    </xf>
    <xf numFmtId="0" fontId="9" fillId="33" borderId="54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 wrapText="1"/>
    </xf>
    <xf numFmtId="0" fontId="9" fillId="33" borderId="0" xfId="58" applyFont="1" applyFill="1" applyAlignment="1">
      <alignment horizontal="center"/>
      <protection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 vertical="center"/>
    </xf>
    <xf numFmtId="49" fontId="9" fillId="33" borderId="26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/>
    </xf>
    <xf numFmtId="49" fontId="9" fillId="33" borderId="28" xfId="0" applyNumberFormat="1" applyFont="1" applyFill="1" applyBorder="1" applyAlignment="1">
      <alignment horizontal="center" vertical="center"/>
    </xf>
    <xf numFmtId="49" fontId="9" fillId="33" borderId="58" xfId="0" applyNumberFormat="1" applyFont="1" applyFill="1" applyBorder="1" applyAlignment="1">
      <alignment horizontal="center" vertical="center"/>
    </xf>
    <xf numFmtId="49" fontId="9" fillId="33" borderId="36" xfId="0" applyNumberFormat="1" applyFont="1" applyFill="1" applyBorder="1" applyAlignment="1">
      <alignment horizontal="center" vertical="center"/>
    </xf>
    <xf numFmtId="49" fontId="9" fillId="33" borderId="59" xfId="0" applyNumberFormat="1" applyFont="1" applyFill="1" applyBorder="1" applyAlignment="1">
      <alignment horizontal="center"/>
    </xf>
    <xf numFmtId="49" fontId="9" fillId="33" borderId="60" xfId="0" applyNumberFormat="1" applyFont="1" applyFill="1" applyBorder="1" applyAlignment="1">
      <alignment horizontal="center"/>
    </xf>
    <xf numFmtId="49" fontId="9" fillId="33" borderId="61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62" xfId="0" applyNumberFormat="1" applyFont="1" applyBorder="1" applyAlignment="1">
      <alignment horizontal="right"/>
    </xf>
    <xf numFmtId="3" fontId="9" fillId="0" borderId="63" xfId="0" applyNumberFormat="1" applyFont="1" applyBorder="1" applyAlignment="1">
      <alignment horizontal="right"/>
    </xf>
    <xf numFmtId="49" fontId="9" fillId="33" borderId="58" xfId="0" applyNumberFormat="1" applyFont="1" applyFill="1" applyBorder="1" applyAlignment="1">
      <alignment horizontal="center" vertical="center" wrapText="1"/>
    </xf>
    <xf numFmtId="49" fontId="9" fillId="33" borderId="64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wrapText="1"/>
    </xf>
    <xf numFmtId="0" fontId="9" fillId="33" borderId="15" xfId="0" applyFont="1" applyFill="1" applyBorder="1" applyAlignment="1">
      <alignment horizontal="center"/>
    </xf>
    <xf numFmtId="0" fontId="9" fillId="0" borderId="6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49" fontId="9" fillId="33" borderId="67" xfId="0" applyNumberFormat="1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left"/>
    </xf>
    <xf numFmtId="4" fontId="9" fillId="0" borderId="70" xfId="0" applyNumberFormat="1" applyFont="1" applyBorder="1" applyAlignment="1">
      <alignment horizontal="right"/>
    </xf>
    <xf numFmtId="0" fontId="9" fillId="0" borderId="71" xfId="0" applyFont="1" applyBorder="1" applyAlignment="1">
      <alignment horizontal="left"/>
    </xf>
    <xf numFmtId="0" fontId="9" fillId="0" borderId="54" xfId="0" applyFont="1" applyBorder="1" applyAlignment="1">
      <alignment horizontal="center" vertical="center"/>
    </xf>
    <xf numFmtId="1" fontId="9" fillId="33" borderId="72" xfId="0" applyNumberFormat="1" applyFont="1" applyFill="1" applyBorder="1" applyAlignment="1">
      <alignment horizontal="right" vertical="center" wrapText="1"/>
    </xf>
    <xf numFmtId="4" fontId="9" fillId="33" borderId="73" xfId="0" applyNumberFormat="1" applyFont="1" applyFill="1" applyBorder="1" applyAlignment="1">
      <alignment horizontal="right" vertical="center" wrapText="1"/>
    </xf>
    <xf numFmtId="1" fontId="9" fillId="33" borderId="68" xfId="0" applyNumberFormat="1" applyFont="1" applyFill="1" applyBorder="1" applyAlignment="1">
      <alignment horizontal="right" vertical="center" wrapText="1"/>
    </xf>
    <xf numFmtId="4" fontId="9" fillId="33" borderId="74" xfId="0" applyNumberFormat="1" applyFont="1" applyFill="1" applyBorder="1" applyAlignment="1">
      <alignment horizontal="right" vertical="center" wrapText="1"/>
    </xf>
    <xf numFmtId="1" fontId="9" fillId="33" borderId="75" xfId="0" applyNumberFormat="1" applyFont="1" applyFill="1" applyBorder="1" applyAlignment="1">
      <alignment horizontal="right" vertical="center" wrapText="1"/>
    </xf>
    <xf numFmtId="4" fontId="9" fillId="33" borderId="76" xfId="0" applyNumberFormat="1" applyFont="1" applyFill="1" applyBorder="1" applyAlignment="1">
      <alignment horizontal="right" vertical="center" wrapText="1"/>
    </xf>
    <xf numFmtId="1" fontId="9" fillId="33" borderId="71" xfId="0" applyNumberFormat="1" applyFont="1" applyFill="1" applyBorder="1" applyAlignment="1">
      <alignment horizontal="right" vertical="center" wrapText="1"/>
    </xf>
    <xf numFmtId="4" fontId="9" fillId="33" borderId="77" xfId="0" applyNumberFormat="1" applyFont="1" applyFill="1" applyBorder="1" applyAlignment="1">
      <alignment horizontal="right" vertical="center" wrapText="1"/>
    </xf>
    <xf numFmtId="4" fontId="9" fillId="33" borderId="78" xfId="0" applyNumberFormat="1" applyFont="1" applyFill="1" applyBorder="1" applyAlignment="1">
      <alignment horizontal="right" vertical="center" wrapText="1"/>
    </xf>
    <xf numFmtId="4" fontId="9" fillId="33" borderId="79" xfId="0" applyNumberFormat="1" applyFont="1" applyFill="1" applyBorder="1" applyAlignment="1">
      <alignment horizontal="right" vertical="center" wrapText="1"/>
    </xf>
    <xf numFmtId="4" fontId="9" fillId="33" borderId="80" xfId="0" applyNumberFormat="1" applyFont="1" applyFill="1" applyBorder="1" applyAlignment="1">
      <alignment horizontal="right" vertical="center" wrapText="1"/>
    </xf>
    <xf numFmtId="4" fontId="9" fillId="33" borderId="81" xfId="0" applyNumberFormat="1" applyFont="1" applyFill="1" applyBorder="1" applyAlignment="1">
      <alignment horizontal="right" vertical="center" wrapText="1"/>
    </xf>
    <xf numFmtId="49" fontId="9" fillId="34" borderId="0" xfId="0" applyNumberFormat="1" applyFont="1" applyFill="1" applyBorder="1" applyAlignment="1" applyProtection="1">
      <alignment/>
      <protection locked="0"/>
    </xf>
    <xf numFmtId="49" fontId="9" fillId="34" borderId="0" xfId="0" applyNumberFormat="1" applyFont="1" applyFill="1" applyAlignment="1" applyProtection="1">
      <alignment/>
      <protection locked="0"/>
    </xf>
    <xf numFmtId="1" fontId="9" fillId="33" borderId="82" xfId="0" applyNumberFormat="1" applyFont="1" applyFill="1" applyBorder="1" applyAlignment="1">
      <alignment horizontal="right" vertical="center" wrapText="1"/>
    </xf>
    <xf numFmtId="4" fontId="9" fillId="33" borderId="83" xfId="0" applyNumberFormat="1" applyFont="1" applyFill="1" applyBorder="1" applyAlignment="1">
      <alignment horizontal="right" vertical="center" wrapText="1"/>
    </xf>
    <xf numFmtId="4" fontId="9" fillId="33" borderId="84" xfId="0" applyNumberFormat="1" applyFont="1" applyFill="1" applyBorder="1" applyAlignment="1">
      <alignment horizontal="right" vertical="center" wrapText="1"/>
    </xf>
    <xf numFmtId="1" fontId="9" fillId="33" borderId="85" xfId="0" applyNumberFormat="1" applyFont="1" applyFill="1" applyBorder="1" applyAlignment="1">
      <alignment horizontal="right" vertical="center" wrapText="1"/>
    </xf>
    <xf numFmtId="4" fontId="9" fillId="33" borderId="86" xfId="0" applyNumberFormat="1" applyFont="1" applyFill="1" applyBorder="1" applyAlignment="1">
      <alignment horizontal="right" vertical="center" wrapText="1"/>
    </xf>
    <xf numFmtId="4" fontId="9" fillId="33" borderId="87" xfId="0" applyNumberFormat="1" applyFont="1" applyFill="1" applyBorder="1" applyAlignment="1">
      <alignment horizontal="right" vertical="center" wrapText="1"/>
    </xf>
    <xf numFmtId="0" fontId="9" fillId="0" borderId="88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14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3" fontId="9" fillId="33" borderId="72" xfId="0" applyNumberFormat="1" applyFont="1" applyFill="1" applyBorder="1" applyAlignment="1">
      <alignment horizontal="right" vertical="center" wrapText="1"/>
    </xf>
    <xf numFmtId="3" fontId="9" fillId="33" borderId="68" xfId="0" applyNumberFormat="1" applyFont="1" applyFill="1" applyBorder="1" applyAlignment="1">
      <alignment horizontal="right" vertical="center" wrapText="1"/>
    </xf>
    <xf numFmtId="3" fontId="9" fillId="33" borderId="75" xfId="0" applyNumberFormat="1" applyFont="1" applyFill="1" applyBorder="1" applyAlignment="1">
      <alignment horizontal="right" vertical="center" wrapText="1"/>
    </xf>
    <xf numFmtId="3" fontId="9" fillId="33" borderId="82" xfId="0" applyNumberFormat="1" applyFont="1" applyFill="1" applyBorder="1" applyAlignment="1">
      <alignment horizontal="right" vertical="center" wrapText="1"/>
    </xf>
    <xf numFmtId="3" fontId="9" fillId="33" borderId="85" xfId="0" applyNumberFormat="1" applyFont="1" applyFill="1" applyBorder="1" applyAlignment="1">
      <alignment horizontal="right" vertical="center" wrapText="1"/>
    </xf>
    <xf numFmtId="3" fontId="9" fillId="33" borderId="71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/>
    </xf>
    <xf numFmtId="0" fontId="9" fillId="33" borderId="54" xfId="0" applyFont="1" applyFill="1" applyBorder="1" applyAlignment="1">
      <alignment horizontal="center"/>
    </xf>
    <xf numFmtId="0" fontId="9" fillId="33" borderId="55" xfId="0" applyFont="1" applyFill="1" applyBorder="1" applyAlignment="1">
      <alignment/>
    </xf>
    <xf numFmtId="0" fontId="9" fillId="33" borderId="52" xfId="0" applyFont="1" applyFill="1" applyBorder="1" applyAlignment="1">
      <alignment/>
    </xf>
    <xf numFmtId="0" fontId="9" fillId="33" borderId="53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72" xfId="0" applyFont="1" applyFill="1" applyBorder="1" applyAlignment="1">
      <alignment/>
    </xf>
    <xf numFmtId="0" fontId="9" fillId="33" borderId="73" xfId="0" applyFont="1" applyFill="1" applyBorder="1" applyAlignment="1">
      <alignment/>
    </xf>
    <xf numFmtId="0" fontId="9" fillId="33" borderId="70" xfId="0" applyFont="1" applyFill="1" applyBorder="1" applyAlignment="1">
      <alignment/>
    </xf>
    <xf numFmtId="0" fontId="9" fillId="33" borderId="78" xfId="0" applyFont="1" applyFill="1" applyBorder="1" applyAlignment="1">
      <alignment/>
    </xf>
    <xf numFmtId="0" fontId="9" fillId="33" borderId="51" xfId="0" applyFont="1" applyFill="1" applyBorder="1" applyAlignment="1">
      <alignment/>
    </xf>
    <xf numFmtId="0" fontId="9" fillId="0" borderId="82" xfId="0" applyFont="1" applyFill="1" applyBorder="1" applyAlignment="1">
      <alignment/>
    </xf>
    <xf numFmtId="0" fontId="9" fillId="0" borderId="83" xfId="0" applyFont="1" applyFill="1" applyBorder="1" applyAlignment="1">
      <alignment/>
    </xf>
    <xf numFmtId="0" fontId="9" fillId="0" borderId="89" xfId="0" applyFont="1" applyFill="1" applyBorder="1" applyAlignment="1">
      <alignment/>
    </xf>
    <xf numFmtId="0" fontId="9" fillId="0" borderId="84" xfId="0" applyFont="1" applyFill="1" applyBorder="1" applyAlignment="1">
      <alignment/>
    </xf>
    <xf numFmtId="0" fontId="9" fillId="0" borderId="85" xfId="0" applyFont="1" applyFill="1" applyBorder="1" applyAlignment="1">
      <alignment/>
    </xf>
    <xf numFmtId="0" fontId="9" fillId="0" borderId="86" xfId="0" applyFont="1" applyFill="1" applyBorder="1" applyAlignment="1">
      <alignment/>
    </xf>
    <xf numFmtId="0" fontId="9" fillId="0" borderId="90" xfId="0" applyFont="1" applyFill="1" applyBorder="1" applyAlignment="1">
      <alignment/>
    </xf>
    <xf numFmtId="0" fontId="9" fillId="0" borderId="87" xfId="0" applyFont="1" applyFill="1" applyBorder="1" applyAlignment="1">
      <alignment/>
    </xf>
    <xf numFmtId="0" fontId="9" fillId="0" borderId="91" xfId="0" applyFont="1" applyFill="1" applyBorder="1" applyAlignment="1">
      <alignment/>
    </xf>
    <xf numFmtId="0" fontId="9" fillId="0" borderId="92" xfId="0" applyFont="1" applyFill="1" applyBorder="1" applyAlignment="1">
      <alignment/>
    </xf>
    <xf numFmtId="0" fontId="9" fillId="0" borderId="93" xfId="0" applyFont="1" applyFill="1" applyBorder="1" applyAlignment="1">
      <alignment/>
    </xf>
    <xf numFmtId="0" fontId="9" fillId="0" borderId="94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95" xfId="0" applyFont="1" applyFill="1" applyBorder="1" applyAlignment="1">
      <alignment horizontal="center"/>
    </xf>
    <xf numFmtId="0" fontId="9" fillId="33" borderId="95" xfId="0" applyFont="1" applyFill="1" applyBorder="1" applyAlignment="1">
      <alignment/>
    </xf>
    <xf numFmtId="0" fontId="9" fillId="33" borderId="96" xfId="0" applyFont="1" applyFill="1" applyBorder="1" applyAlignment="1">
      <alignment/>
    </xf>
    <xf numFmtId="0" fontId="9" fillId="33" borderId="97" xfId="0" applyFont="1" applyFill="1" applyBorder="1" applyAlignment="1">
      <alignment/>
    </xf>
    <xf numFmtId="0" fontId="9" fillId="33" borderId="98" xfId="0" applyFont="1" applyFill="1" applyBorder="1" applyAlignment="1">
      <alignment/>
    </xf>
    <xf numFmtId="0" fontId="9" fillId="33" borderId="99" xfId="0" applyFont="1" applyFill="1" applyBorder="1" applyAlignment="1">
      <alignment/>
    </xf>
    <xf numFmtId="0" fontId="9" fillId="33" borderId="64" xfId="0" applyFont="1" applyFill="1" applyBorder="1" applyAlignment="1">
      <alignment horizontal="center"/>
    </xf>
    <xf numFmtId="0" fontId="9" fillId="33" borderId="62" xfId="0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0" fontId="9" fillId="33" borderId="68" xfId="0" applyFont="1" applyFill="1" applyBorder="1" applyAlignment="1">
      <alignment/>
    </xf>
    <xf numFmtId="0" fontId="9" fillId="33" borderId="74" xfId="0" applyFont="1" applyFill="1" applyBorder="1" applyAlignment="1">
      <alignment/>
    </xf>
    <xf numFmtId="0" fontId="9" fillId="33" borderId="69" xfId="0" applyFont="1" applyFill="1" applyBorder="1" applyAlignment="1">
      <alignment/>
    </xf>
    <xf numFmtId="0" fontId="9" fillId="33" borderId="79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102" xfId="0" applyFont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49" fontId="9" fillId="33" borderId="67" xfId="0" applyNumberFormat="1" applyFont="1" applyFill="1" applyBorder="1" applyAlignment="1">
      <alignment horizontal="center" vertical="center"/>
    </xf>
    <xf numFmtId="0" fontId="9" fillId="33" borderId="103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49" fontId="9" fillId="33" borderId="104" xfId="0" applyNumberFormat="1" applyFont="1" applyFill="1" applyBorder="1" applyAlignment="1">
      <alignment horizontal="center" vertical="center"/>
    </xf>
    <xf numFmtId="0" fontId="9" fillId="33" borderId="105" xfId="0" applyFont="1" applyFill="1" applyBorder="1" applyAlignment="1">
      <alignment horizontal="left" vertical="center" wrapText="1"/>
    </xf>
    <xf numFmtId="0" fontId="9" fillId="33" borderId="106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/>
    </xf>
    <xf numFmtId="0" fontId="9" fillId="33" borderId="65" xfId="0" applyFont="1" applyFill="1" applyBorder="1" applyAlignment="1">
      <alignment horizontal="center" vertical="center" wrapText="1"/>
    </xf>
    <xf numFmtId="0" fontId="9" fillId="33" borderId="82" xfId="0" applyNumberFormat="1" applyFont="1" applyFill="1" applyBorder="1" applyAlignment="1">
      <alignment horizontal="center"/>
    </xf>
    <xf numFmtId="0" fontId="9" fillId="33" borderId="89" xfId="0" applyNumberFormat="1" applyFont="1" applyFill="1" applyBorder="1" applyAlignment="1">
      <alignment horizontal="center"/>
    </xf>
    <xf numFmtId="0" fontId="9" fillId="0" borderId="51" xfId="0" applyNumberFormat="1" applyFont="1" applyFill="1" applyBorder="1" applyAlignment="1">
      <alignment horizontal="center"/>
    </xf>
    <xf numFmtId="0" fontId="9" fillId="0" borderId="107" xfId="0" applyNumberFormat="1" applyFont="1" applyFill="1" applyBorder="1" applyAlignment="1">
      <alignment horizontal="center"/>
    </xf>
    <xf numFmtId="0" fontId="9" fillId="33" borderId="85" xfId="0" applyNumberFormat="1" applyFont="1" applyFill="1" applyBorder="1" applyAlignment="1">
      <alignment horizontal="center"/>
    </xf>
    <xf numFmtId="2" fontId="9" fillId="33" borderId="90" xfId="0" applyNumberFormat="1" applyFont="1" applyFill="1" applyBorder="1" applyAlignment="1">
      <alignment horizontal="center"/>
    </xf>
    <xf numFmtId="0" fontId="9" fillId="0" borderId="52" xfId="0" applyNumberFormat="1" applyFont="1" applyFill="1" applyBorder="1" applyAlignment="1">
      <alignment horizontal="center"/>
    </xf>
    <xf numFmtId="0" fontId="9" fillId="0" borderId="108" xfId="0" applyNumberFormat="1" applyFont="1" applyFill="1" applyBorder="1" applyAlignment="1">
      <alignment horizontal="center"/>
    </xf>
    <xf numFmtId="0" fontId="9" fillId="33" borderId="64" xfId="0" applyNumberFormat="1" applyFont="1" applyFill="1" applyBorder="1" applyAlignment="1">
      <alignment horizontal="center"/>
    </xf>
    <xf numFmtId="3" fontId="9" fillId="33" borderId="62" xfId="0" applyNumberFormat="1" applyFont="1" applyFill="1" applyBorder="1" applyAlignment="1">
      <alignment horizontal="center"/>
    </xf>
    <xf numFmtId="3" fontId="9" fillId="33" borderId="65" xfId="0" applyNumberFormat="1" applyFont="1" applyFill="1" applyBorder="1" applyAlignment="1">
      <alignment horizontal="center"/>
    </xf>
    <xf numFmtId="0" fontId="9" fillId="33" borderId="109" xfId="0" applyNumberFormat="1" applyFont="1" applyFill="1" applyBorder="1" applyAlignment="1">
      <alignment horizontal="center"/>
    </xf>
    <xf numFmtId="0" fontId="9" fillId="33" borderId="63" xfId="0" applyNumberFormat="1" applyFont="1" applyFill="1" applyBorder="1" applyAlignment="1">
      <alignment horizontal="center"/>
    </xf>
    <xf numFmtId="0" fontId="9" fillId="33" borderId="110" xfId="0" applyNumberFormat="1" applyFont="1" applyFill="1" applyBorder="1" applyAlignment="1">
      <alignment horizontal="center"/>
    </xf>
    <xf numFmtId="0" fontId="9" fillId="34" borderId="51" xfId="0" applyFont="1" applyFill="1" applyBorder="1" applyAlignment="1">
      <alignment/>
    </xf>
    <xf numFmtId="0" fontId="9" fillId="34" borderId="111" xfId="0" applyFont="1" applyFill="1" applyBorder="1" applyAlignment="1">
      <alignment/>
    </xf>
    <xf numFmtId="3" fontId="9" fillId="34" borderId="107" xfId="0" applyNumberFormat="1" applyFont="1" applyFill="1" applyBorder="1" applyAlignment="1">
      <alignment/>
    </xf>
    <xf numFmtId="0" fontId="9" fillId="34" borderId="52" xfId="0" applyFont="1" applyFill="1" applyBorder="1" applyAlignment="1">
      <alignment/>
    </xf>
    <xf numFmtId="0" fontId="9" fillId="34" borderId="112" xfId="0" applyFont="1" applyFill="1" applyBorder="1" applyAlignment="1">
      <alignment/>
    </xf>
    <xf numFmtId="3" fontId="9" fillId="34" borderId="108" xfId="0" applyNumberFormat="1" applyFont="1" applyFill="1" applyBorder="1" applyAlignment="1">
      <alignment/>
    </xf>
    <xf numFmtId="0" fontId="9" fillId="34" borderId="16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/>
    </xf>
    <xf numFmtId="0" fontId="9" fillId="34" borderId="52" xfId="0" applyFont="1" applyFill="1" applyBorder="1" applyAlignment="1">
      <alignment/>
    </xf>
    <xf numFmtId="0" fontId="9" fillId="34" borderId="103" xfId="0" applyFont="1" applyFill="1" applyBorder="1" applyAlignment="1">
      <alignment/>
    </xf>
    <xf numFmtId="0" fontId="9" fillId="34" borderId="53" xfId="0" applyFont="1" applyFill="1" applyBorder="1" applyAlignment="1">
      <alignment/>
    </xf>
    <xf numFmtId="0" fontId="9" fillId="34" borderId="82" xfId="0" applyFont="1" applyFill="1" applyBorder="1" applyAlignment="1">
      <alignment/>
    </xf>
    <xf numFmtId="0" fontId="9" fillId="34" borderId="83" xfId="0" applyFont="1" applyFill="1" applyBorder="1" applyAlignment="1">
      <alignment/>
    </xf>
    <xf numFmtId="0" fontId="9" fillId="34" borderId="89" xfId="0" applyFont="1" applyFill="1" applyBorder="1" applyAlignment="1">
      <alignment/>
    </xf>
    <xf numFmtId="0" fontId="9" fillId="34" borderId="84" xfId="0" applyFont="1" applyFill="1" applyBorder="1" applyAlignment="1">
      <alignment/>
    </xf>
    <xf numFmtId="0" fontId="9" fillId="34" borderId="85" xfId="0" applyFont="1" applyFill="1" applyBorder="1" applyAlignment="1">
      <alignment/>
    </xf>
    <xf numFmtId="0" fontId="9" fillId="34" borderId="86" xfId="0" applyFont="1" applyFill="1" applyBorder="1" applyAlignment="1">
      <alignment/>
    </xf>
    <xf numFmtId="0" fontId="9" fillId="34" borderId="90" xfId="0" applyFont="1" applyFill="1" applyBorder="1" applyAlignment="1">
      <alignment/>
    </xf>
    <xf numFmtId="0" fontId="9" fillId="34" borderId="87" xfId="0" applyFont="1" applyFill="1" applyBorder="1" applyAlignment="1">
      <alignment/>
    </xf>
    <xf numFmtId="0" fontId="9" fillId="34" borderId="91" xfId="0" applyFont="1" applyFill="1" applyBorder="1" applyAlignment="1">
      <alignment/>
    </xf>
    <xf numFmtId="0" fontId="9" fillId="34" borderId="92" xfId="0" applyFont="1" applyFill="1" applyBorder="1" applyAlignment="1">
      <alignment/>
    </xf>
    <xf numFmtId="0" fontId="9" fillId="34" borderId="93" xfId="0" applyFont="1" applyFill="1" applyBorder="1" applyAlignment="1">
      <alignment/>
    </xf>
    <xf numFmtId="0" fontId="9" fillId="34" borderId="94" xfId="0" applyFont="1" applyFill="1" applyBorder="1" applyAlignment="1">
      <alignment/>
    </xf>
    <xf numFmtId="0" fontId="9" fillId="34" borderId="72" xfId="0" applyFont="1" applyFill="1" applyBorder="1" applyAlignment="1">
      <alignment/>
    </xf>
    <xf numFmtId="0" fontId="9" fillId="34" borderId="70" xfId="0" applyFont="1" applyFill="1" applyBorder="1" applyAlignment="1">
      <alignment/>
    </xf>
    <xf numFmtId="0" fontId="9" fillId="34" borderId="78" xfId="0" applyFont="1" applyFill="1" applyBorder="1" applyAlignment="1">
      <alignment/>
    </xf>
    <xf numFmtId="0" fontId="9" fillId="34" borderId="6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95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/>
    </xf>
    <xf numFmtId="0" fontId="9" fillId="34" borderId="101" xfId="0" applyFont="1" applyFill="1" applyBorder="1" applyAlignment="1">
      <alignment horizontal="center" vertical="center"/>
    </xf>
    <xf numFmtId="4" fontId="9" fillId="34" borderId="113" xfId="0" applyNumberFormat="1" applyFont="1" applyFill="1" applyBorder="1" applyAlignment="1">
      <alignment horizontal="right"/>
    </xf>
    <xf numFmtId="4" fontId="9" fillId="34" borderId="70" xfId="0" applyNumberFormat="1" applyFont="1" applyFill="1" applyBorder="1" applyAlignment="1">
      <alignment horizontal="right"/>
    </xf>
    <xf numFmtId="4" fontId="9" fillId="34" borderId="18" xfId="0" applyNumberFormat="1" applyFont="1" applyFill="1" applyBorder="1" applyAlignment="1">
      <alignment/>
    </xf>
    <xf numFmtId="4" fontId="9" fillId="34" borderId="44" xfId="0" applyNumberFormat="1" applyFont="1" applyFill="1" applyBorder="1" applyAlignment="1">
      <alignment/>
    </xf>
    <xf numFmtId="4" fontId="9" fillId="34" borderId="93" xfId="0" applyNumberFormat="1" applyFont="1" applyFill="1" applyBorder="1" applyAlignment="1">
      <alignment horizontal="right"/>
    </xf>
    <xf numFmtId="1" fontId="9" fillId="34" borderId="68" xfId="0" applyNumberFormat="1" applyFont="1" applyFill="1" applyBorder="1" applyAlignment="1">
      <alignment horizontal="right" vertical="center" wrapText="1"/>
    </xf>
    <xf numFmtId="4" fontId="9" fillId="34" borderId="74" xfId="0" applyNumberFormat="1" applyFont="1" applyFill="1" applyBorder="1" applyAlignment="1">
      <alignment horizontal="right" vertical="center" wrapText="1"/>
    </xf>
    <xf numFmtId="4" fontId="9" fillId="34" borderId="79" xfId="0" applyNumberFormat="1" applyFont="1" applyFill="1" applyBorder="1" applyAlignment="1">
      <alignment horizontal="right" vertical="center" wrapText="1"/>
    </xf>
    <xf numFmtId="1" fontId="9" fillId="34" borderId="82" xfId="0" applyNumberFormat="1" applyFont="1" applyFill="1" applyBorder="1" applyAlignment="1">
      <alignment horizontal="right" vertical="center" wrapText="1"/>
    </xf>
    <xf numFmtId="4" fontId="9" fillId="34" borderId="83" xfId="0" applyNumberFormat="1" applyFont="1" applyFill="1" applyBorder="1" applyAlignment="1">
      <alignment horizontal="right" vertical="center" wrapText="1"/>
    </xf>
    <xf numFmtId="4" fontId="9" fillId="34" borderId="84" xfId="0" applyNumberFormat="1" applyFont="1" applyFill="1" applyBorder="1" applyAlignment="1">
      <alignment horizontal="right" vertical="center" wrapText="1"/>
    </xf>
    <xf numFmtId="1" fontId="9" fillId="34" borderId="85" xfId="0" applyNumberFormat="1" applyFont="1" applyFill="1" applyBorder="1" applyAlignment="1">
      <alignment horizontal="right" vertical="center" wrapText="1"/>
    </xf>
    <xf numFmtId="4" fontId="9" fillId="34" borderId="86" xfId="0" applyNumberFormat="1" applyFont="1" applyFill="1" applyBorder="1" applyAlignment="1">
      <alignment horizontal="right" vertical="center" wrapText="1"/>
    </xf>
    <xf numFmtId="4" fontId="9" fillId="34" borderId="87" xfId="0" applyNumberFormat="1" applyFont="1" applyFill="1" applyBorder="1" applyAlignment="1">
      <alignment horizontal="right" vertical="center" wrapText="1"/>
    </xf>
    <xf numFmtId="1" fontId="9" fillId="34" borderId="91" xfId="0" applyNumberFormat="1" applyFont="1" applyFill="1" applyBorder="1" applyAlignment="1">
      <alignment horizontal="right" vertical="center" wrapText="1"/>
    </xf>
    <xf numFmtId="4" fontId="9" fillId="34" borderId="92" xfId="0" applyNumberFormat="1" applyFont="1" applyFill="1" applyBorder="1" applyAlignment="1">
      <alignment horizontal="right" vertical="center" wrapText="1"/>
    </xf>
    <xf numFmtId="4" fontId="9" fillId="34" borderId="94" xfId="0" applyNumberFormat="1" applyFont="1" applyFill="1" applyBorder="1" applyAlignment="1">
      <alignment horizontal="right" vertical="center" wrapText="1"/>
    </xf>
    <xf numFmtId="1" fontId="9" fillId="34" borderId="114" xfId="0" applyNumberFormat="1" applyFont="1" applyFill="1" applyBorder="1" applyAlignment="1">
      <alignment horizontal="right" vertical="center" wrapText="1"/>
    </xf>
    <xf numFmtId="4" fontId="9" fillId="34" borderId="115" xfId="0" applyNumberFormat="1" applyFont="1" applyFill="1" applyBorder="1" applyAlignment="1">
      <alignment horizontal="right" vertical="center" wrapText="1"/>
    </xf>
    <xf numFmtId="4" fontId="9" fillId="34" borderId="116" xfId="0" applyNumberFormat="1" applyFont="1" applyFill="1" applyBorder="1" applyAlignment="1">
      <alignment horizontal="right" vertical="center" wrapText="1"/>
    </xf>
    <xf numFmtId="1" fontId="9" fillId="34" borderId="102" xfId="0" applyNumberFormat="1" applyFont="1" applyFill="1" applyBorder="1" applyAlignment="1">
      <alignment horizontal="right" vertical="center" wrapText="1"/>
    </xf>
    <xf numFmtId="4" fontId="9" fillId="34" borderId="117" xfId="0" applyNumberFormat="1" applyFont="1" applyFill="1" applyBorder="1" applyAlignment="1">
      <alignment horizontal="right" vertical="center" wrapText="1"/>
    </xf>
    <xf numFmtId="4" fontId="9" fillId="34" borderId="118" xfId="0" applyNumberFormat="1" applyFont="1" applyFill="1" applyBorder="1" applyAlignment="1">
      <alignment horizontal="right" vertical="center" wrapText="1"/>
    </xf>
    <xf numFmtId="3" fontId="9" fillId="34" borderId="68" xfId="0" applyNumberFormat="1" applyFont="1" applyFill="1" applyBorder="1" applyAlignment="1">
      <alignment horizontal="right" vertical="center" wrapText="1"/>
    </xf>
    <xf numFmtId="3" fontId="9" fillId="34" borderId="82" xfId="0" applyNumberFormat="1" applyFont="1" applyFill="1" applyBorder="1" applyAlignment="1">
      <alignment horizontal="right" vertical="center" wrapText="1"/>
    </xf>
    <xf numFmtId="3" fontId="9" fillId="34" borderId="85" xfId="0" applyNumberFormat="1" applyFont="1" applyFill="1" applyBorder="1" applyAlignment="1">
      <alignment horizontal="right" vertical="center" wrapText="1"/>
    </xf>
    <xf numFmtId="3" fontId="9" fillId="34" borderId="91" xfId="0" applyNumberFormat="1" applyFont="1" applyFill="1" applyBorder="1" applyAlignment="1">
      <alignment horizontal="right" vertical="center" wrapText="1"/>
    </xf>
    <xf numFmtId="3" fontId="9" fillId="34" borderId="114" xfId="0" applyNumberFormat="1" applyFont="1" applyFill="1" applyBorder="1" applyAlignment="1">
      <alignment horizontal="right" vertical="center" wrapText="1"/>
    </xf>
    <xf numFmtId="3" fontId="9" fillId="34" borderId="102" xfId="0" applyNumberFormat="1" applyFont="1" applyFill="1" applyBorder="1" applyAlignment="1">
      <alignment horizontal="right" vertical="center" wrapText="1"/>
    </xf>
    <xf numFmtId="0" fontId="9" fillId="34" borderId="51" xfId="0" applyNumberFormat="1" applyFont="1" applyFill="1" applyBorder="1" applyAlignment="1">
      <alignment horizontal="center"/>
    </xf>
    <xf numFmtId="0" fontId="9" fillId="34" borderId="52" xfId="0" applyNumberFormat="1" applyFont="1" applyFill="1" applyBorder="1" applyAlignment="1">
      <alignment horizontal="center"/>
    </xf>
    <xf numFmtId="1" fontId="9" fillId="34" borderId="15" xfId="0" applyNumberFormat="1" applyFont="1" applyFill="1" applyBorder="1" applyAlignment="1">
      <alignment horizontal="right"/>
    </xf>
    <xf numFmtId="1" fontId="9" fillId="34" borderId="18" xfId="0" applyNumberFormat="1" applyFont="1" applyFill="1" applyBorder="1" applyAlignment="1">
      <alignment horizontal="right"/>
    </xf>
    <xf numFmtId="1" fontId="9" fillId="34" borderId="62" xfId="0" applyNumberFormat="1" applyFont="1" applyFill="1" applyBorder="1" applyAlignment="1">
      <alignment horizontal="right"/>
    </xf>
    <xf numFmtId="3" fontId="9" fillId="34" borderId="15" xfId="0" applyNumberFormat="1" applyFont="1" applyFill="1" applyBorder="1" applyAlignment="1">
      <alignment horizontal="right"/>
    </xf>
    <xf numFmtId="3" fontId="9" fillId="34" borderId="18" xfId="0" applyNumberFormat="1" applyFont="1" applyFill="1" applyBorder="1" applyAlignment="1">
      <alignment horizontal="right"/>
    </xf>
    <xf numFmtId="3" fontId="9" fillId="34" borderId="62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right"/>
    </xf>
    <xf numFmtId="0" fontId="9" fillId="34" borderId="18" xfId="0" applyFont="1" applyFill="1" applyBorder="1" applyAlignment="1">
      <alignment horizontal="right"/>
    </xf>
    <xf numFmtId="0" fontId="9" fillId="34" borderId="62" xfId="0" applyFont="1" applyFill="1" applyBorder="1" applyAlignment="1">
      <alignment horizontal="right"/>
    </xf>
    <xf numFmtId="3" fontId="9" fillId="34" borderId="56" xfId="0" applyNumberFormat="1" applyFont="1" applyFill="1" applyBorder="1" applyAlignment="1">
      <alignment horizontal="right"/>
    </xf>
    <xf numFmtId="3" fontId="9" fillId="34" borderId="17" xfId="0" applyNumberFormat="1" applyFont="1" applyFill="1" applyBorder="1" applyAlignment="1">
      <alignment horizontal="right"/>
    </xf>
    <xf numFmtId="1" fontId="9" fillId="34" borderId="63" xfId="0" applyNumberFormat="1" applyFont="1" applyFill="1" applyBorder="1" applyAlignment="1">
      <alignment horizontal="right"/>
    </xf>
    <xf numFmtId="3" fontId="9" fillId="34" borderId="63" xfId="0" applyNumberFormat="1" applyFont="1" applyFill="1" applyBorder="1" applyAlignment="1">
      <alignment horizontal="right"/>
    </xf>
    <xf numFmtId="0" fontId="8" fillId="0" borderId="0" xfId="57" applyFont="1" applyAlignment="1">
      <alignment horizontal="left" vertical="center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 vertical="center" wrapText="1"/>
      <protection/>
    </xf>
    <xf numFmtId="0" fontId="8" fillId="0" borderId="26" xfId="57" applyFont="1" applyBorder="1" applyAlignment="1">
      <alignment horizontal="center" vertical="center" wrapText="1"/>
      <protection/>
    </xf>
    <xf numFmtId="0" fontId="16" fillId="0" borderId="119" xfId="57" applyFont="1" applyBorder="1" applyAlignment="1">
      <alignment horizontal="left" vertical="center" wrapText="1"/>
      <protection/>
    </xf>
    <xf numFmtId="0" fontId="17" fillId="0" borderId="120" xfId="57" applyFont="1" applyBorder="1" applyAlignment="1">
      <alignment horizontal="left" vertical="center" wrapText="1"/>
      <protection/>
    </xf>
    <xf numFmtId="0" fontId="8" fillId="0" borderId="51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vertical="center" wrapText="1"/>
      <protection/>
    </xf>
    <xf numFmtId="4" fontId="9" fillId="0" borderId="121" xfId="0" applyNumberFormat="1" applyFont="1" applyBorder="1" applyAlignment="1">
      <alignment horizontal="right"/>
    </xf>
    <xf numFmtId="4" fontId="9" fillId="0" borderId="63" xfId="0" applyNumberFormat="1" applyFont="1" applyBorder="1" applyAlignment="1">
      <alignment/>
    </xf>
    <xf numFmtId="4" fontId="9" fillId="0" borderId="122" xfId="0" applyNumberFormat="1" applyFont="1" applyBorder="1" applyAlignment="1">
      <alignment/>
    </xf>
    <xf numFmtId="0" fontId="9" fillId="34" borderId="0" xfId="0" applyNumberFormat="1" applyFont="1" applyFill="1" applyBorder="1" applyAlignment="1">
      <alignment horizontal="left"/>
    </xf>
    <xf numFmtId="0" fontId="8" fillId="0" borderId="107" xfId="57" applyFont="1" applyBorder="1" applyAlignment="1">
      <alignment horizontal="center" vertical="center" wrapText="1"/>
      <protection/>
    </xf>
    <xf numFmtId="49" fontId="9" fillId="0" borderId="109" xfId="0" applyNumberFormat="1" applyFont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0" fontId="9" fillId="33" borderId="123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49" fontId="9" fillId="33" borderId="32" xfId="0" applyNumberFormat="1" applyFont="1" applyFill="1" applyBorder="1" applyAlignment="1">
      <alignment horizontal="center" vertical="center"/>
    </xf>
    <xf numFmtId="49" fontId="9" fillId="33" borderId="3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33" borderId="124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3" fontId="9" fillId="34" borderId="86" xfId="0" applyNumberFormat="1" applyFont="1" applyFill="1" applyBorder="1" applyAlignment="1">
      <alignment horizontal="center"/>
    </xf>
    <xf numFmtId="0" fontId="9" fillId="33" borderId="71" xfId="0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/>
    </xf>
    <xf numFmtId="0" fontId="9" fillId="33" borderId="91" xfId="0" applyFont="1" applyFill="1" applyBorder="1" applyAlignment="1">
      <alignment horizontal="center"/>
    </xf>
    <xf numFmtId="0" fontId="9" fillId="33" borderId="102" xfId="0" applyFont="1" applyFill="1" applyBorder="1" applyAlignment="1">
      <alignment horizontal="center"/>
    </xf>
    <xf numFmtId="0" fontId="9" fillId="33" borderId="6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4" fontId="9" fillId="34" borderId="62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2" fontId="9" fillId="33" borderId="77" xfId="0" applyNumberFormat="1" applyFont="1" applyFill="1" applyBorder="1" applyAlignment="1">
      <alignment horizontal="center" vertical="center"/>
    </xf>
    <xf numFmtId="2" fontId="9" fillId="34" borderId="69" xfId="0" applyNumberFormat="1" applyFont="1" applyFill="1" applyBorder="1" applyAlignment="1">
      <alignment horizontal="center" vertical="center"/>
    </xf>
    <xf numFmtId="2" fontId="9" fillId="33" borderId="121" xfId="0" applyNumberFormat="1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4" borderId="126" xfId="0" applyFont="1" applyFill="1" applyBorder="1" applyAlignment="1">
      <alignment horizontal="center"/>
    </xf>
    <xf numFmtId="0" fontId="9" fillId="34" borderId="127" xfId="0" applyFont="1" applyFill="1" applyBorder="1" applyAlignment="1">
      <alignment horizontal="center"/>
    </xf>
    <xf numFmtId="0" fontId="9" fillId="34" borderId="128" xfId="0" applyFont="1" applyFill="1" applyBorder="1" applyAlignment="1">
      <alignment horizontal="center"/>
    </xf>
    <xf numFmtId="0" fontId="9" fillId="34" borderId="129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3" fontId="9" fillId="34" borderId="131" xfId="0" applyNumberFormat="1" applyFont="1" applyFill="1" applyBorder="1" applyAlignment="1">
      <alignment horizontal="center"/>
    </xf>
    <xf numFmtId="0" fontId="9" fillId="34" borderId="132" xfId="0" applyFont="1" applyFill="1" applyBorder="1" applyAlignment="1">
      <alignment horizontal="center"/>
    </xf>
    <xf numFmtId="0" fontId="9" fillId="34" borderId="101" xfId="0" applyFont="1" applyFill="1" applyBorder="1" applyAlignment="1">
      <alignment horizontal="center"/>
    </xf>
    <xf numFmtId="0" fontId="9" fillId="34" borderId="133" xfId="0" applyFont="1" applyFill="1" applyBorder="1" applyAlignment="1">
      <alignment horizontal="center"/>
    </xf>
    <xf numFmtId="0" fontId="9" fillId="34" borderId="86" xfId="0" applyFont="1" applyFill="1" applyBorder="1" applyAlignment="1">
      <alignment horizontal="center"/>
    </xf>
    <xf numFmtId="0" fontId="9" fillId="34" borderId="92" xfId="0" applyFont="1" applyFill="1" applyBorder="1" applyAlignment="1">
      <alignment horizontal="center"/>
    </xf>
    <xf numFmtId="0" fontId="9" fillId="34" borderId="117" xfId="0" applyFont="1" applyFill="1" applyBorder="1" applyAlignment="1">
      <alignment horizontal="center"/>
    </xf>
    <xf numFmtId="0" fontId="9" fillId="34" borderId="131" xfId="0" applyFont="1" applyFill="1" applyBorder="1" applyAlignment="1">
      <alignment horizontal="center"/>
    </xf>
    <xf numFmtId="0" fontId="9" fillId="34" borderId="134" xfId="0" applyFont="1" applyFill="1" applyBorder="1" applyAlignment="1">
      <alignment horizontal="center"/>
    </xf>
    <xf numFmtId="0" fontId="9" fillId="34" borderId="135" xfId="0" applyFont="1" applyFill="1" applyBorder="1" applyAlignment="1">
      <alignment horizontal="center"/>
    </xf>
    <xf numFmtId="0" fontId="9" fillId="34" borderId="136" xfId="0" applyFont="1" applyFill="1" applyBorder="1" applyAlignment="1">
      <alignment horizontal="center" vertical="center"/>
    </xf>
    <xf numFmtId="2" fontId="9" fillId="33" borderId="87" xfId="0" applyNumberFormat="1" applyFont="1" applyFill="1" applyBorder="1" applyAlignment="1">
      <alignment horizontal="center"/>
    </xf>
    <xf numFmtId="2" fontId="9" fillId="33" borderId="94" xfId="0" applyNumberFormat="1" applyFont="1" applyFill="1" applyBorder="1" applyAlignment="1">
      <alignment horizontal="center"/>
    </xf>
    <xf numFmtId="2" fontId="9" fillId="33" borderId="118" xfId="0" applyNumberFormat="1" applyFont="1" applyFill="1" applyBorder="1" applyAlignment="1">
      <alignment horizontal="center"/>
    </xf>
    <xf numFmtId="2" fontId="9" fillId="33" borderId="79" xfId="0" applyNumberFormat="1" applyFont="1" applyFill="1" applyBorder="1" applyAlignment="1">
      <alignment horizontal="center" vertical="center"/>
    </xf>
    <xf numFmtId="2" fontId="9" fillId="33" borderId="81" xfId="0" applyNumberFormat="1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/>
    </xf>
    <xf numFmtId="0" fontId="9" fillId="33" borderId="73" xfId="0" applyFont="1" applyFill="1" applyBorder="1" applyAlignment="1">
      <alignment horizontal="center"/>
    </xf>
    <xf numFmtId="0" fontId="9" fillId="33" borderId="137" xfId="0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3" fontId="9" fillId="33" borderId="72" xfId="0" applyNumberFormat="1" applyFont="1" applyFill="1" applyBorder="1" applyAlignment="1">
      <alignment horizontal="center"/>
    </xf>
    <xf numFmtId="2" fontId="9" fillId="33" borderId="78" xfId="0" applyNumberFormat="1" applyFont="1" applyFill="1" applyBorder="1" applyAlignment="1">
      <alignment horizontal="center"/>
    </xf>
    <xf numFmtId="0" fontId="9" fillId="33" borderId="138" xfId="0" applyFont="1" applyFill="1" applyBorder="1" applyAlignment="1">
      <alignment horizontal="center" vertical="center"/>
    </xf>
    <xf numFmtId="2" fontId="9" fillId="33" borderId="73" xfId="0" applyNumberFormat="1" applyFont="1" applyFill="1" applyBorder="1" applyAlignment="1">
      <alignment horizontal="center"/>
    </xf>
    <xf numFmtId="3" fontId="9" fillId="34" borderId="85" xfId="0" applyNumberFormat="1" applyFont="1" applyFill="1" applyBorder="1" applyAlignment="1">
      <alignment horizontal="center"/>
    </xf>
    <xf numFmtId="3" fontId="9" fillId="34" borderId="91" xfId="0" applyNumberFormat="1" applyFont="1" applyFill="1" applyBorder="1" applyAlignment="1">
      <alignment horizontal="center"/>
    </xf>
    <xf numFmtId="3" fontId="9" fillId="34" borderId="102" xfId="0" applyNumberFormat="1" applyFont="1" applyFill="1" applyBorder="1" applyAlignment="1">
      <alignment horizontal="center"/>
    </xf>
    <xf numFmtId="3" fontId="9" fillId="34" borderId="68" xfId="0" applyNumberFormat="1" applyFont="1" applyFill="1" applyBorder="1" applyAlignment="1">
      <alignment horizontal="center" vertical="center"/>
    </xf>
    <xf numFmtId="3" fontId="9" fillId="33" borderId="71" xfId="0" applyNumberFormat="1" applyFont="1" applyFill="1" applyBorder="1" applyAlignment="1">
      <alignment horizontal="center" vertical="center"/>
    </xf>
    <xf numFmtId="2" fontId="9" fillId="33" borderId="139" xfId="0" applyNumberFormat="1" applyFont="1" applyFill="1" applyBorder="1" applyAlignment="1">
      <alignment horizontal="center"/>
    </xf>
    <xf numFmtId="2" fontId="9" fillId="34" borderId="127" xfId="0" applyNumberFormat="1" applyFont="1" applyFill="1" applyBorder="1" applyAlignment="1">
      <alignment horizontal="center"/>
    </xf>
    <xf numFmtId="2" fontId="9" fillId="34" borderId="128" xfId="0" applyNumberFormat="1" applyFont="1" applyFill="1" applyBorder="1" applyAlignment="1">
      <alignment horizontal="center"/>
    </xf>
    <xf numFmtId="2" fontId="9" fillId="34" borderId="126" xfId="0" applyNumberFormat="1" applyFont="1" applyFill="1" applyBorder="1" applyAlignment="1">
      <alignment horizontal="center"/>
    </xf>
    <xf numFmtId="2" fontId="9" fillId="34" borderId="129" xfId="0" applyNumberFormat="1" applyFont="1" applyFill="1" applyBorder="1" applyAlignment="1">
      <alignment horizontal="center" vertical="center"/>
    </xf>
    <xf numFmtId="2" fontId="9" fillId="33" borderId="130" xfId="0" applyNumberFormat="1" applyFont="1" applyFill="1" applyBorder="1" applyAlignment="1">
      <alignment horizontal="center" vertical="center"/>
    </xf>
    <xf numFmtId="2" fontId="9" fillId="34" borderId="86" xfId="0" applyNumberFormat="1" applyFont="1" applyFill="1" applyBorder="1" applyAlignment="1">
      <alignment horizontal="center"/>
    </xf>
    <xf numFmtId="2" fontId="9" fillId="34" borderId="92" xfId="0" applyNumberFormat="1" applyFont="1" applyFill="1" applyBorder="1" applyAlignment="1">
      <alignment horizontal="center"/>
    </xf>
    <xf numFmtId="2" fontId="9" fillId="34" borderId="117" xfId="0" applyNumberFormat="1" applyFont="1" applyFill="1" applyBorder="1" applyAlignment="1">
      <alignment horizontal="center"/>
    </xf>
    <xf numFmtId="2" fontId="9" fillId="34" borderId="74" xfId="0" applyNumberFormat="1" applyFont="1" applyFill="1" applyBorder="1" applyAlignment="1">
      <alignment horizontal="center" vertical="center"/>
    </xf>
    <xf numFmtId="2" fontId="9" fillId="34" borderId="24" xfId="0" applyNumberFormat="1" applyFont="1" applyFill="1" applyBorder="1" applyAlignment="1">
      <alignment horizontal="center"/>
    </xf>
    <xf numFmtId="2" fontId="9" fillId="34" borderId="140" xfId="0" applyNumberFormat="1" applyFont="1" applyFill="1" applyBorder="1" applyAlignment="1">
      <alignment horizontal="center"/>
    </xf>
    <xf numFmtId="2" fontId="9" fillId="34" borderId="141" xfId="0" applyNumberFormat="1" applyFont="1" applyFill="1" applyBorder="1" applyAlignment="1">
      <alignment horizontal="center"/>
    </xf>
    <xf numFmtId="2" fontId="9" fillId="34" borderId="113" xfId="0" applyNumberFormat="1" applyFont="1" applyFill="1" applyBorder="1" applyAlignment="1">
      <alignment horizontal="center"/>
    </xf>
    <xf numFmtId="2" fontId="9" fillId="34" borderId="90" xfId="0" applyNumberFormat="1" applyFont="1" applyFill="1" applyBorder="1" applyAlignment="1">
      <alignment horizontal="center"/>
    </xf>
    <xf numFmtId="2" fontId="9" fillId="34" borderId="93" xfId="0" applyNumberFormat="1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49" fontId="9" fillId="0" borderId="142" xfId="0" applyNumberFormat="1" applyFont="1" applyBorder="1" applyAlignment="1">
      <alignment horizontal="center" vertical="center"/>
    </xf>
    <xf numFmtId="0" fontId="9" fillId="0" borderId="73" xfId="0" applyFont="1" applyFill="1" applyBorder="1" applyAlignment="1">
      <alignment/>
    </xf>
    <xf numFmtId="4" fontId="9" fillId="34" borderId="52" xfId="0" applyNumberFormat="1" applyFont="1" applyFill="1" applyBorder="1" applyAlignment="1">
      <alignment horizontal="center" vertical="center"/>
    </xf>
    <xf numFmtId="0" fontId="9" fillId="34" borderId="108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4" fontId="9" fillId="34" borderId="95" xfId="0" applyNumberFormat="1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center" vertical="center"/>
    </xf>
    <xf numFmtId="4" fontId="9" fillId="34" borderId="53" xfId="0" applyNumberFormat="1" applyFont="1" applyFill="1" applyBorder="1" applyAlignment="1">
      <alignment horizontal="center" vertical="center"/>
    </xf>
    <xf numFmtId="0" fontId="9" fillId="0" borderId="144" xfId="0" applyFont="1" applyFill="1" applyBorder="1" applyAlignment="1">
      <alignment horizontal="center" vertical="center"/>
    </xf>
    <xf numFmtId="0" fontId="8" fillId="0" borderId="101" xfId="57" applyFont="1" applyBorder="1" applyAlignment="1">
      <alignment horizontal="left" vertical="center" wrapText="1"/>
      <protection/>
    </xf>
    <xf numFmtId="0" fontId="8" fillId="0" borderId="24" xfId="57" applyFont="1" applyBorder="1" applyAlignment="1">
      <alignment horizontal="left" vertical="center" wrapText="1"/>
      <protection/>
    </xf>
    <xf numFmtId="0" fontId="8" fillId="0" borderId="52" xfId="57" applyFont="1" applyBorder="1" applyAlignment="1">
      <alignment horizontal="center" vertical="center" wrapText="1"/>
      <protection/>
    </xf>
    <xf numFmtId="0" fontId="8" fillId="0" borderId="108" xfId="57" applyFont="1" applyBorder="1" applyAlignment="1">
      <alignment horizontal="center" vertical="center" wrapText="1"/>
      <protection/>
    </xf>
    <xf numFmtId="0" fontId="8" fillId="0" borderId="145" xfId="57" applyFont="1" applyBorder="1" applyAlignment="1">
      <alignment horizontal="left" vertical="center" wrapText="1"/>
      <protection/>
    </xf>
    <xf numFmtId="0" fontId="8" fillId="0" borderId="146" xfId="57" applyFont="1" applyBorder="1" applyAlignment="1">
      <alignment horizontal="left" vertical="center" wrapText="1"/>
      <protection/>
    </xf>
    <xf numFmtId="0" fontId="8" fillId="0" borderId="147" xfId="57" applyFont="1" applyBorder="1" applyAlignment="1">
      <alignment horizontal="center" vertical="center" wrapText="1"/>
      <protection/>
    </xf>
    <xf numFmtId="0" fontId="8" fillId="0" borderId="148" xfId="57" applyFont="1" applyBorder="1" applyAlignment="1">
      <alignment horizontal="center" vertical="center" wrapText="1"/>
      <protection/>
    </xf>
    <xf numFmtId="0" fontId="8" fillId="0" borderId="27" xfId="57" applyFont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left" vertical="center"/>
    </xf>
    <xf numFmtId="49" fontId="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/>
    </xf>
    <xf numFmtId="164" fontId="9" fillId="33" borderId="0" xfId="62" applyNumberFormat="1" applyFont="1" applyFill="1" applyBorder="1" applyAlignment="1" applyProtection="1">
      <alignment horizontal="center" vertical="center"/>
      <protection/>
    </xf>
    <xf numFmtId="0" fontId="9" fillId="33" borderId="139" xfId="0" applyFont="1" applyFill="1" applyBorder="1" applyAlignment="1">
      <alignment horizontal="center" vertical="center" wrapText="1"/>
    </xf>
    <xf numFmtId="0" fontId="9" fillId="33" borderId="129" xfId="0" applyFont="1" applyFill="1" applyBorder="1" applyAlignment="1">
      <alignment horizontal="center" vertical="center" wrapText="1"/>
    </xf>
    <xf numFmtId="0" fontId="9" fillId="33" borderId="137" xfId="0" applyFont="1" applyFill="1" applyBorder="1" applyAlignment="1">
      <alignment horizontal="center" vertical="center" wrapText="1"/>
    </xf>
    <xf numFmtId="0" fontId="9" fillId="33" borderId="136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3" fontId="9" fillId="33" borderId="137" xfId="0" applyNumberFormat="1" applyFont="1" applyFill="1" applyBorder="1" applyAlignment="1">
      <alignment horizontal="right" vertical="center" wrapText="1"/>
    </xf>
    <xf numFmtId="3" fontId="9" fillId="34" borderId="136" xfId="0" applyNumberFormat="1" applyFont="1" applyFill="1" applyBorder="1" applyAlignment="1">
      <alignment horizontal="right" vertical="center" wrapText="1"/>
    </xf>
    <xf numFmtId="3" fontId="9" fillId="33" borderId="136" xfId="0" applyNumberFormat="1" applyFont="1" applyFill="1" applyBorder="1" applyAlignment="1">
      <alignment horizontal="right" vertical="center" wrapText="1"/>
    </xf>
    <xf numFmtId="3" fontId="9" fillId="34" borderId="149" xfId="0" applyNumberFormat="1" applyFont="1" applyFill="1" applyBorder="1" applyAlignment="1">
      <alignment horizontal="right" vertical="center" wrapText="1"/>
    </xf>
    <xf numFmtId="3" fontId="9" fillId="34" borderId="131" xfId="0" applyNumberFormat="1" applyFont="1" applyFill="1" applyBorder="1" applyAlignment="1">
      <alignment horizontal="right" vertical="center" wrapText="1"/>
    </xf>
    <xf numFmtId="3" fontId="9" fillId="34" borderId="134" xfId="0" applyNumberFormat="1" applyFont="1" applyFill="1" applyBorder="1" applyAlignment="1">
      <alignment horizontal="right" vertical="center" wrapText="1"/>
    </xf>
    <xf numFmtId="3" fontId="9" fillId="33" borderId="150" xfId="0" applyNumberFormat="1" applyFont="1" applyFill="1" applyBorder="1" applyAlignment="1">
      <alignment horizontal="right" vertical="center" wrapText="1"/>
    </xf>
    <xf numFmtId="3" fontId="9" fillId="33" borderId="149" xfId="0" applyNumberFormat="1" applyFont="1" applyFill="1" applyBorder="1" applyAlignment="1">
      <alignment horizontal="right" vertical="center" wrapText="1"/>
    </xf>
    <xf numFmtId="3" fontId="9" fillId="33" borderId="131" xfId="0" applyNumberFormat="1" applyFont="1" applyFill="1" applyBorder="1" applyAlignment="1">
      <alignment horizontal="right" vertical="center" wrapText="1"/>
    </xf>
    <xf numFmtId="3" fontId="9" fillId="34" borderId="151" xfId="0" applyNumberFormat="1" applyFont="1" applyFill="1" applyBorder="1" applyAlignment="1">
      <alignment horizontal="right" vertical="center" wrapText="1"/>
    </xf>
    <xf numFmtId="3" fontId="9" fillId="34" borderId="135" xfId="0" applyNumberFormat="1" applyFont="1" applyFill="1" applyBorder="1" applyAlignment="1">
      <alignment horizontal="right" vertical="center" wrapText="1"/>
    </xf>
    <xf numFmtId="3" fontId="9" fillId="33" borderId="138" xfId="0" applyNumberFormat="1" applyFont="1" applyFill="1" applyBorder="1" applyAlignment="1">
      <alignment horizontal="right" vertical="center" wrapText="1"/>
    </xf>
    <xf numFmtId="4" fontId="9" fillId="33" borderId="70" xfId="0" applyNumberFormat="1" applyFont="1" applyFill="1" applyBorder="1" applyAlignment="1">
      <alignment horizontal="right" vertical="center" wrapText="1"/>
    </xf>
    <xf numFmtId="4" fontId="9" fillId="34" borderId="69" xfId="0" applyNumberFormat="1" applyFont="1" applyFill="1" applyBorder="1" applyAlignment="1">
      <alignment horizontal="right" vertical="center" wrapText="1"/>
    </xf>
    <xf numFmtId="4" fontId="9" fillId="33" borderId="69" xfId="0" applyNumberFormat="1" applyFont="1" applyFill="1" applyBorder="1" applyAlignment="1">
      <alignment horizontal="right" vertical="center" wrapText="1"/>
    </xf>
    <xf numFmtId="4" fontId="9" fillId="34" borderId="89" xfId="0" applyNumberFormat="1" applyFont="1" applyFill="1" applyBorder="1" applyAlignment="1">
      <alignment horizontal="right" vertical="center" wrapText="1"/>
    </xf>
    <xf numFmtId="4" fontId="9" fillId="34" borderId="90" xfId="0" applyNumberFormat="1" applyFont="1" applyFill="1" applyBorder="1" applyAlignment="1">
      <alignment horizontal="right" vertical="center" wrapText="1"/>
    </xf>
    <xf numFmtId="4" fontId="9" fillId="34" borderId="93" xfId="0" applyNumberFormat="1" applyFont="1" applyFill="1" applyBorder="1" applyAlignment="1">
      <alignment horizontal="right" vertical="center" wrapText="1"/>
    </xf>
    <xf numFmtId="4" fontId="9" fillId="33" borderId="152" xfId="0" applyNumberFormat="1" applyFont="1" applyFill="1" applyBorder="1" applyAlignment="1">
      <alignment horizontal="right" vertical="center" wrapText="1"/>
    </xf>
    <xf numFmtId="4" fontId="9" fillId="33" borderId="89" xfId="0" applyNumberFormat="1" applyFont="1" applyFill="1" applyBorder="1" applyAlignment="1">
      <alignment horizontal="right" vertical="center" wrapText="1"/>
    </xf>
    <xf numFmtId="4" fontId="9" fillId="33" borderId="90" xfId="0" applyNumberFormat="1" applyFont="1" applyFill="1" applyBorder="1" applyAlignment="1">
      <alignment horizontal="right" vertical="center" wrapText="1"/>
    </xf>
    <xf numFmtId="4" fontId="9" fillId="34" borderId="153" xfId="0" applyNumberFormat="1" applyFont="1" applyFill="1" applyBorder="1" applyAlignment="1">
      <alignment horizontal="right" vertical="center" wrapText="1"/>
    </xf>
    <xf numFmtId="4" fontId="9" fillId="34" borderId="113" xfId="0" applyNumberFormat="1" applyFont="1" applyFill="1" applyBorder="1" applyAlignment="1">
      <alignment horizontal="right" vertical="center" wrapText="1"/>
    </xf>
    <xf numFmtId="4" fontId="9" fillId="33" borderId="121" xfId="0" applyNumberFormat="1" applyFont="1" applyFill="1" applyBorder="1" applyAlignment="1">
      <alignment horizontal="right" vertical="center" wrapText="1"/>
    </xf>
    <xf numFmtId="0" fontId="9" fillId="33" borderId="75" xfId="0" applyFont="1" applyFill="1" applyBorder="1" applyAlignment="1">
      <alignment vertical="center" wrapText="1"/>
    </xf>
    <xf numFmtId="0" fontId="9" fillId="33" borderId="72" xfId="0" applyFont="1" applyFill="1" applyBorder="1" applyAlignment="1">
      <alignment vertical="center" wrapText="1"/>
    </xf>
    <xf numFmtId="0" fontId="9" fillId="33" borderId="152" xfId="0" applyFont="1" applyFill="1" applyBorder="1" applyAlignment="1">
      <alignment vertical="center" wrapText="1"/>
    </xf>
    <xf numFmtId="0" fontId="9" fillId="33" borderId="152" xfId="0" applyFont="1" applyFill="1" applyBorder="1" applyAlignment="1">
      <alignment horizontal="center" vertical="center" wrapText="1"/>
    </xf>
    <xf numFmtId="0" fontId="9" fillId="33" borderId="111" xfId="0" applyFont="1" applyFill="1" applyBorder="1" applyAlignment="1">
      <alignment horizontal="center"/>
    </xf>
    <xf numFmtId="0" fontId="9" fillId="33" borderId="112" xfId="0" applyFont="1" applyFill="1" applyBorder="1" applyAlignment="1">
      <alignment horizontal="center"/>
    </xf>
    <xf numFmtId="49" fontId="9" fillId="33" borderId="109" xfId="0" applyNumberFormat="1" applyFont="1" applyFill="1" applyBorder="1" applyAlignment="1">
      <alignment/>
    </xf>
    <xf numFmtId="0" fontId="9" fillId="33" borderId="154" xfId="0" applyFont="1" applyFill="1" applyBorder="1" applyAlignment="1">
      <alignment horizontal="center"/>
    </xf>
    <xf numFmtId="0" fontId="0" fillId="35" borderId="0" xfId="0" applyFill="1" applyAlignment="1">
      <alignment/>
    </xf>
    <xf numFmtId="3" fontId="9" fillId="34" borderId="82" xfId="0" applyNumberFormat="1" applyFont="1" applyFill="1" applyBorder="1" applyAlignment="1">
      <alignment horizontal="center" vertical="center"/>
    </xf>
    <xf numFmtId="166" fontId="9" fillId="34" borderId="83" xfId="0" applyNumberFormat="1" applyFont="1" applyFill="1" applyBorder="1" applyAlignment="1">
      <alignment horizontal="center" vertical="center"/>
    </xf>
    <xf numFmtId="3" fontId="9" fillId="34" borderId="85" xfId="0" applyNumberFormat="1" applyFont="1" applyFill="1" applyBorder="1" applyAlignment="1">
      <alignment horizontal="center" vertical="center"/>
    </xf>
    <xf numFmtId="166" fontId="9" fillId="34" borderId="86" xfId="0" applyNumberFormat="1" applyFont="1" applyFill="1" applyBorder="1" applyAlignment="1">
      <alignment horizontal="center" vertical="center"/>
    </xf>
    <xf numFmtId="3" fontId="9" fillId="34" borderId="91" xfId="0" applyNumberFormat="1" applyFont="1" applyFill="1" applyBorder="1" applyAlignment="1">
      <alignment horizontal="center" vertical="center"/>
    </xf>
    <xf numFmtId="166" fontId="9" fillId="34" borderId="92" xfId="0" applyNumberFormat="1" applyFont="1" applyFill="1" applyBorder="1" applyAlignment="1">
      <alignment horizontal="center" vertical="center"/>
    </xf>
    <xf numFmtId="3" fontId="9" fillId="33" borderId="68" xfId="0" applyNumberFormat="1" applyFont="1" applyFill="1" applyBorder="1" applyAlignment="1">
      <alignment horizontal="center" vertical="center"/>
    </xf>
    <xf numFmtId="166" fontId="9" fillId="33" borderId="74" xfId="0" applyNumberFormat="1" applyFont="1" applyFill="1" applyBorder="1" applyAlignment="1">
      <alignment horizontal="center" vertical="center"/>
    </xf>
    <xf numFmtId="3" fontId="9" fillId="33" borderId="69" xfId="0" applyNumberFormat="1" applyFont="1" applyFill="1" applyBorder="1" applyAlignment="1">
      <alignment horizontal="center" vertical="center"/>
    </xf>
    <xf numFmtId="0" fontId="5" fillId="35" borderId="72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/>
    </xf>
    <xf numFmtId="0" fontId="5" fillId="35" borderId="7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5" fillId="35" borderId="114" xfId="0" applyFont="1" applyFill="1" applyBorder="1" applyAlignment="1">
      <alignment horizontal="center" vertical="center" wrapText="1"/>
    </xf>
    <xf numFmtId="0" fontId="9" fillId="33" borderId="115" xfId="0" applyFont="1" applyFill="1" applyBorder="1" applyAlignment="1">
      <alignment horizontal="center" vertical="center" wrapText="1"/>
    </xf>
    <xf numFmtId="0" fontId="5" fillId="35" borderId="153" xfId="0" applyFont="1" applyFill="1" applyBorder="1" applyAlignment="1">
      <alignment horizontal="center" vertical="center" wrapText="1"/>
    </xf>
    <xf numFmtId="3" fontId="9" fillId="0" borderId="89" xfId="0" applyNumberFormat="1" applyFont="1" applyFill="1" applyBorder="1" applyAlignment="1">
      <alignment horizontal="center" vertical="center"/>
    </xf>
    <xf numFmtId="3" fontId="9" fillId="0" borderId="90" xfId="0" applyNumberFormat="1" applyFont="1" applyFill="1" applyBorder="1" applyAlignment="1">
      <alignment horizontal="center" vertical="center"/>
    </xf>
    <xf numFmtId="3" fontId="9" fillId="0" borderId="93" xfId="0" applyNumberFormat="1" applyFont="1" applyFill="1" applyBorder="1" applyAlignment="1">
      <alignment horizontal="center" vertical="center"/>
    </xf>
    <xf numFmtId="3" fontId="9" fillId="0" borderId="82" xfId="0" applyNumberFormat="1" applyFont="1" applyFill="1" applyBorder="1" applyAlignment="1">
      <alignment horizontal="center" vertical="center"/>
    </xf>
    <xf numFmtId="166" fontId="9" fillId="0" borderId="83" xfId="0" applyNumberFormat="1" applyFont="1" applyFill="1" applyBorder="1" applyAlignment="1">
      <alignment horizontal="center" vertical="center"/>
    </xf>
    <xf numFmtId="3" fontId="9" fillId="0" borderId="85" xfId="0" applyNumberFormat="1" applyFont="1" applyFill="1" applyBorder="1" applyAlignment="1">
      <alignment horizontal="center" vertical="center"/>
    </xf>
    <xf numFmtId="166" fontId="9" fillId="0" borderId="86" xfId="0" applyNumberFormat="1" applyFont="1" applyFill="1" applyBorder="1" applyAlignment="1">
      <alignment horizontal="center" vertical="center"/>
    </xf>
    <xf numFmtId="3" fontId="9" fillId="0" borderId="91" xfId="0" applyNumberFormat="1" applyFont="1" applyFill="1" applyBorder="1" applyAlignment="1">
      <alignment horizontal="center" vertical="center"/>
    </xf>
    <xf numFmtId="166" fontId="9" fillId="0" borderId="92" xfId="0" applyNumberFormat="1" applyFont="1" applyFill="1" applyBorder="1" applyAlignment="1">
      <alignment horizontal="center" vertical="center"/>
    </xf>
    <xf numFmtId="0" fontId="5" fillId="35" borderId="116" xfId="0" applyFont="1" applyFill="1" applyBorder="1" applyAlignment="1">
      <alignment horizontal="center" vertical="center" wrapText="1"/>
    </xf>
    <xf numFmtId="0" fontId="5" fillId="35" borderId="78" xfId="0" applyFont="1" applyFill="1" applyBorder="1" applyAlignment="1">
      <alignment horizontal="center" vertical="center" wrapText="1"/>
    </xf>
    <xf numFmtId="49" fontId="9" fillId="33" borderId="57" xfId="0" applyNumberFormat="1" applyFont="1" applyFill="1" applyBorder="1" applyAlignment="1">
      <alignment/>
    </xf>
    <xf numFmtId="0" fontId="9" fillId="33" borderId="34" xfId="0" applyFont="1" applyFill="1" applyBorder="1" applyAlignment="1">
      <alignment horizontal="center"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166" fontId="9" fillId="33" borderId="77" xfId="0" applyNumberFormat="1" applyFont="1" applyFill="1" applyBorder="1" applyAlignment="1">
      <alignment horizontal="center" vertical="center"/>
    </xf>
    <xf numFmtId="3" fontId="9" fillId="33" borderId="121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165" fontId="9" fillId="0" borderId="120" xfId="61" applyNumberFormat="1" applyFont="1" applyFill="1" applyBorder="1" applyAlignment="1">
      <alignment horizontal="center" vertical="center"/>
    </xf>
    <xf numFmtId="165" fontId="9" fillId="0" borderId="82" xfId="61" applyNumberFormat="1" applyFont="1" applyFill="1" applyBorder="1" applyAlignment="1">
      <alignment horizontal="center" vertical="center"/>
    </xf>
    <xf numFmtId="165" fontId="9" fillId="0" borderId="89" xfId="61" applyNumberFormat="1" applyFont="1" applyFill="1" applyBorder="1" applyAlignment="1">
      <alignment horizontal="center" vertical="center"/>
    </xf>
    <xf numFmtId="165" fontId="9" fillId="0" borderId="24" xfId="61" applyNumberFormat="1" applyFont="1" applyFill="1" applyBorder="1" applyAlignment="1">
      <alignment horizontal="center" vertical="center"/>
    </xf>
    <xf numFmtId="165" fontId="9" fillId="0" borderId="85" xfId="61" applyNumberFormat="1" applyFont="1" applyFill="1" applyBorder="1" applyAlignment="1">
      <alignment horizontal="center" vertical="center"/>
    </xf>
    <xf numFmtId="165" fontId="9" fillId="0" borderId="90" xfId="61" applyNumberFormat="1" applyFont="1" applyFill="1" applyBorder="1" applyAlignment="1">
      <alignment horizontal="center" vertical="center"/>
    </xf>
    <xf numFmtId="165" fontId="9" fillId="0" borderId="140" xfId="61" applyNumberFormat="1" applyFont="1" applyFill="1" applyBorder="1" applyAlignment="1">
      <alignment horizontal="center" vertical="center"/>
    </xf>
    <xf numFmtId="165" fontId="9" fillId="0" borderId="91" xfId="61" applyNumberFormat="1" applyFont="1" applyFill="1" applyBorder="1" applyAlignment="1">
      <alignment horizontal="center" vertical="center"/>
    </xf>
    <xf numFmtId="165" fontId="9" fillId="0" borderId="93" xfId="61" applyNumberFormat="1" applyFont="1" applyFill="1" applyBorder="1" applyAlignment="1">
      <alignment horizontal="center" vertical="center"/>
    </xf>
    <xf numFmtId="165" fontId="9" fillId="33" borderId="14" xfId="61" applyNumberFormat="1" applyFont="1" applyFill="1" applyBorder="1" applyAlignment="1">
      <alignment horizontal="center" vertical="center"/>
    </xf>
    <xf numFmtId="165" fontId="9" fillId="33" borderId="68" xfId="61" applyNumberFormat="1" applyFont="1" applyFill="1" applyBorder="1" applyAlignment="1">
      <alignment horizontal="center" vertical="center"/>
    </xf>
    <xf numFmtId="165" fontId="9" fillId="33" borderId="69" xfId="61" applyNumberFormat="1" applyFont="1" applyFill="1" applyBorder="1" applyAlignment="1">
      <alignment horizontal="center" vertical="center"/>
    </xf>
    <xf numFmtId="0" fontId="5" fillId="35" borderId="137" xfId="0" applyFont="1" applyFill="1" applyBorder="1" applyAlignment="1">
      <alignment horizontal="center" vertical="center" wrapText="1"/>
    </xf>
    <xf numFmtId="0" fontId="5" fillId="35" borderId="155" xfId="0" applyFont="1" applyFill="1" applyBorder="1" applyAlignment="1">
      <alignment horizontal="center" vertical="center" wrapText="1"/>
    </xf>
    <xf numFmtId="0" fontId="5" fillId="35" borderId="156" xfId="0" applyFont="1" applyFill="1" applyBorder="1" applyAlignment="1">
      <alignment horizontal="center" vertical="center" wrapText="1"/>
    </xf>
    <xf numFmtId="3" fontId="9" fillId="0" borderId="157" xfId="0" applyNumberFormat="1" applyFont="1" applyFill="1" applyBorder="1" applyAlignment="1">
      <alignment horizontal="center" vertical="center"/>
    </xf>
    <xf numFmtId="3" fontId="9" fillId="0" borderId="158" xfId="0" applyNumberFormat="1" applyFont="1" applyFill="1" applyBorder="1" applyAlignment="1">
      <alignment horizontal="center" vertical="center"/>
    </xf>
    <xf numFmtId="3" fontId="9" fillId="0" borderId="159" xfId="0" applyNumberFormat="1" applyFont="1" applyFill="1" applyBorder="1" applyAlignment="1">
      <alignment horizontal="center" vertical="center"/>
    </xf>
    <xf numFmtId="3" fontId="9" fillId="33" borderId="160" xfId="0" applyNumberFormat="1" applyFont="1" applyFill="1" applyBorder="1" applyAlignment="1">
      <alignment horizontal="center" vertical="center"/>
    </xf>
    <xf numFmtId="3" fontId="9" fillId="33" borderId="161" xfId="0" applyNumberFormat="1" applyFont="1" applyFill="1" applyBorder="1" applyAlignment="1">
      <alignment horizontal="center" vertical="center"/>
    </xf>
    <xf numFmtId="165" fontId="9" fillId="0" borderId="84" xfId="61" applyNumberFormat="1" applyFont="1" applyFill="1" applyBorder="1" applyAlignment="1">
      <alignment horizontal="center" vertical="center"/>
    </xf>
    <xf numFmtId="165" fontId="9" fillId="0" borderId="87" xfId="61" applyNumberFormat="1" applyFont="1" applyFill="1" applyBorder="1" applyAlignment="1">
      <alignment horizontal="center" vertical="center"/>
    </xf>
    <xf numFmtId="165" fontId="9" fillId="0" borderId="94" xfId="61" applyNumberFormat="1" applyFont="1" applyFill="1" applyBorder="1" applyAlignment="1">
      <alignment horizontal="center" vertical="center"/>
    </xf>
    <xf numFmtId="165" fontId="9" fillId="33" borderId="79" xfId="61" applyNumberFormat="1" applyFont="1" applyFill="1" applyBorder="1" applyAlignment="1">
      <alignment horizontal="center" vertical="center"/>
    </xf>
    <xf numFmtId="165" fontId="9" fillId="33" borderId="162" xfId="61" applyNumberFormat="1" applyFont="1" applyFill="1" applyBorder="1" applyAlignment="1">
      <alignment horizontal="center" vertical="center"/>
    </xf>
    <xf numFmtId="165" fontId="9" fillId="33" borderId="71" xfId="61" applyNumberFormat="1" applyFont="1" applyFill="1" applyBorder="1" applyAlignment="1">
      <alignment horizontal="center" vertical="center"/>
    </xf>
    <xf numFmtId="165" fontId="9" fillId="33" borderId="121" xfId="61" applyNumberFormat="1" applyFont="1" applyFill="1" applyBorder="1" applyAlignment="1">
      <alignment horizontal="center" vertical="center"/>
    </xf>
    <xf numFmtId="165" fontId="9" fillId="33" borderId="81" xfId="61" applyNumberFormat="1" applyFont="1" applyFill="1" applyBorder="1" applyAlignment="1">
      <alignment horizontal="center" vertical="center"/>
    </xf>
    <xf numFmtId="0" fontId="9" fillId="33" borderId="103" xfId="0" applyFont="1" applyFill="1" applyBorder="1" applyAlignment="1">
      <alignment/>
    </xf>
    <xf numFmtId="0" fontId="9" fillId="33" borderId="54" xfId="0" applyFont="1" applyFill="1" applyBorder="1" applyAlignment="1">
      <alignment/>
    </xf>
    <xf numFmtId="0" fontId="9" fillId="34" borderId="82" xfId="0" applyFont="1" applyFill="1" applyBorder="1" applyAlignment="1">
      <alignment vertical="center"/>
    </xf>
    <xf numFmtId="0" fontId="9" fillId="34" borderId="83" xfId="0" applyFont="1" applyFill="1" applyBorder="1" applyAlignment="1">
      <alignment vertical="center"/>
    </xf>
    <xf numFmtId="3" fontId="9" fillId="34" borderId="89" xfId="0" applyNumberFormat="1" applyFont="1" applyFill="1" applyBorder="1" applyAlignment="1">
      <alignment vertical="center"/>
    </xf>
    <xf numFmtId="0" fontId="9" fillId="0" borderId="82" xfId="0" applyFont="1" applyFill="1" applyBorder="1" applyAlignment="1">
      <alignment vertical="center"/>
    </xf>
    <xf numFmtId="0" fontId="9" fillId="0" borderId="83" xfId="0" applyFont="1" applyFill="1" applyBorder="1" applyAlignment="1">
      <alignment vertical="center"/>
    </xf>
    <xf numFmtId="3" fontId="9" fillId="0" borderId="163" xfId="0" applyNumberFormat="1" applyFont="1" applyFill="1" applyBorder="1" applyAlignment="1">
      <alignment vertical="center"/>
    </xf>
    <xf numFmtId="3" fontId="9" fillId="0" borderId="89" xfId="0" applyNumberFormat="1" applyFont="1" applyFill="1" applyBorder="1" applyAlignment="1">
      <alignment vertical="center"/>
    </xf>
    <xf numFmtId="0" fontId="9" fillId="34" borderId="149" xfId="0" applyFont="1" applyFill="1" applyBorder="1" applyAlignment="1">
      <alignment vertical="center"/>
    </xf>
    <xf numFmtId="3" fontId="9" fillId="34" borderId="83" xfId="0" applyNumberFormat="1" applyFont="1" applyFill="1" applyBorder="1" applyAlignment="1">
      <alignment vertical="center"/>
    </xf>
    <xf numFmtId="3" fontId="9" fillId="34" borderId="84" xfId="0" applyNumberFormat="1" applyFont="1" applyFill="1" applyBorder="1" applyAlignment="1">
      <alignment vertical="center"/>
    </xf>
    <xf numFmtId="0" fontId="9" fillId="34" borderId="102" xfId="0" applyFont="1" applyFill="1" applyBorder="1" applyAlignment="1">
      <alignment vertical="center"/>
    </xf>
    <xf numFmtId="0" fontId="9" fillId="34" borderId="117" xfId="0" applyFont="1" applyFill="1" applyBorder="1" applyAlignment="1">
      <alignment vertical="center"/>
    </xf>
    <xf numFmtId="3" fontId="9" fillId="34" borderId="113" xfId="0" applyNumberFormat="1" applyFont="1" applyFill="1" applyBorder="1" applyAlignment="1">
      <alignment vertical="center"/>
    </xf>
    <xf numFmtId="0" fontId="9" fillId="0" borderId="102" xfId="0" applyFont="1" applyFill="1" applyBorder="1" applyAlignment="1">
      <alignment vertical="center"/>
    </xf>
    <xf numFmtId="0" fontId="9" fillId="0" borderId="117" xfId="0" applyFont="1" applyFill="1" applyBorder="1" applyAlignment="1">
      <alignment vertical="center"/>
    </xf>
    <xf numFmtId="3" fontId="9" fillId="0" borderId="126" xfId="0" applyNumberFormat="1" applyFont="1" applyFill="1" applyBorder="1" applyAlignment="1">
      <alignment vertical="center"/>
    </xf>
    <xf numFmtId="3" fontId="9" fillId="0" borderId="113" xfId="0" applyNumberFormat="1" applyFont="1" applyFill="1" applyBorder="1" applyAlignment="1">
      <alignment vertical="center"/>
    </xf>
    <xf numFmtId="0" fontId="9" fillId="34" borderId="135" xfId="0" applyFont="1" applyFill="1" applyBorder="1" applyAlignment="1">
      <alignment vertical="center"/>
    </xf>
    <xf numFmtId="3" fontId="9" fillId="34" borderId="117" xfId="0" applyNumberFormat="1" applyFont="1" applyFill="1" applyBorder="1" applyAlignment="1">
      <alignment vertical="center"/>
    </xf>
    <xf numFmtId="3" fontId="9" fillId="34" borderId="118" xfId="0" applyNumberFormat="1" applyFont="1" applyFill="1" applyBorder="1" applyAlignment="1">
      <alignment vertical="center"/>
    </xf>
    <xf numFmtId="0" fontId="9" fillId="0" borderId="114" xfId="0" applyFont="1" applyFill="1" applyBorder="1" applyAlignment="1">
      <alignment vertical="center"/>
    </xf>
    <xf numFmtId="0" fontId="9" fillId="36" borderId="115" xfId="0" applyFont="1" applyFill="1" applyBorder="1" applyAlignment="1">
      <alignment vertical="center"/>
    </xf>
    <xf numFmtId="3" fontId="9" fillId="0" borderId="153" xfId="0" applyNumberFormat="1" applyFont="1" applyFill="1" applyBorder="1" applyAlignment="1">
      <alignment vertical="center"/>
    </xf>
    <xf numFmtId="3" fontId="9" fillId="0" borderId="164" xfId="0" applyNumberFormat="1" applyFont="1" applyFill="1" applyBorder="1" applyAlignment="1">
      <alignment vertical="center"/>
    </xf>
    <xf numFmtId="0" fontId="9" fillId="0" borderId="151" xfId="0" applyFont="1" applyFill="1" applyBorder="1" applyAlignment="1">
      <alignment vertical="center"/>
    </xf>
    <xf numFmtId="0" fontId="9" fillId="36" borderId="151" xfId="0" applyFont="1" applyFill="1" applyBorder="1" applyAlignment="1">
      <alignment vertical="center"/>
    </xf>
    <xf numFmtId="3" fontId="9" fillId="0" borderId="115" xfId="0" applyNumberFormat="1" applyFont="1" applyFill="1" applyBorder="1" applyAlignment="1">
      <alignment vertical="center"/>
    </xf>
    <xf numFmtId="3" fontId="9" fillId="0" borderId="116" xfId="0" applyNumberFormat="1" applyFont="1" applyFill="1" applyBorder="1" applyAlignment="1">
      <alignment vertical="center"/>
    </xf>
    <xf numFmtId="0" fontId="9" fillId="34" borderId="75" xfId="0" applyFont="1" applyFill="1" applyBorder="1" applyAlignment="1">
      <alignment vertical="center"/>
    </xf>
    <xf numFmtId="0" fontId="9" fillId="36" borderId="76" xfId="0" applyFont="1" applyFill="1" applyBorder="1" applyAlignment="1">
      <alignment vertical="center"/>
    </xf>
    <xf numFmtId="3" fontId="9" fillId="34" borderId="152" xfId="0" applyNumberFormat="1" applyFont="1" applyFill="1" applyBorder="1" applyAlignment="1">
      <alignment vertical="center"/>
    </xf>
    <xf numFmtId="0" fontId="9" fillId="34" borderId="150" xfId="0" applyFont="1" applyFill="1" applyBorder="1" applyAlignment="1">
      <alignment vertical="center"/>
    </xf>
    <xf numFmtId="3" fontId="9" fillId="34" borderId="76" xfId="0" applyNumberFormat="1" applyFont="1" applyFill="1" applyBorder="1" applyAlignment="1">
      <alignment vertical="center"/>
    </xf>
    <xf numFmtId="3" fontId="9" fillId="34" borderId="80" xfId="0" applyNumberFormat="1" applyFont="1" applyFill="1" applyBorder="1" applyAlignment="1">
      <alignment vertical="center"/>
    </xf>
    <xf numFmtId="0" fontId="9" fillId="36" borderId="117" xfId="0" applyFont="1" applyFill="1" applyBorder="1" applyAlignment="1">
      <alignment vertical="center"/>
    </xf>
    <xf numFmtId="0" fontId="9" fillId="34" borderId="91" xfId="0" applyFont="1" applyFill="1" applyBorder="1" applyAlignment="1">
      <alignment vertical="center"/>
    </xf>
    <xf numFmtId="0" fontId="9" fillId="34" borderId="92" xfId="0" applyFont="1" applyFill="1" applyBorder="1" applyAlignment="1">
      <alignment vertical="center"/>
    </xf>
    <xf numFmtId="3" fontId="9" fillId="34" borderId="93" xfId="0" applyNumberFormat="1" applyFont="1" applyFill="1" applyBorder="1" applyAlignment="1">
      <alignment vertical="center"/>
    </xf>
    <xf numFmtId="0" fontId="9" fillId="0" borderId="91" xfId="0" applyFont="1" applyFill="1" applyBorder="1" applyAlignment="1">
      <alignment vertical="center"/>
    </xf>
    <xf numFmtId="0" fontId="9" fillId="0" borderId="92" xfId="0" applyFont="1" applyFill="1" applyBorder="1" applyAlignment="1">
      <alignment vertical="center"/>
    </xf>
    <xf numFmtId="3" fontId="9" fillId="0" borderId="128" xfId="0" applyNumberFormat="1" applyFont="1" applyFill="1" applyBorder="1" applyAlignment="1">
      <alignment vertical="center"/>
    </xf>
    <xf numFmtId="3" fontId="9" fillId="0" borderId="93" xfId="0" applyNumberFormat="1" applyFont="1" applyFill="1" applyBorder="1" applyAlignment="1">
      <alignment vertical="center"/>
    </xf>
    <xf numFmtId="0" fontId="9" fillId="34" borderId="134" xfId="0" applyFont="1" applyFill="1" applyBorder="1" applyAlignment="1">
      <alignment vertical="center"/>
    </xf>
    <xf numFmtId="3" fontId="9" fillId="34" borderId="92" xfId="0" applyNumberFormat="1" applyFont="1" applyFill="1" applyBorder="1" applyAlignment="1">
      <alignment vertical="center"/>
    </xf>
    <xf numFmtId="3" fontId="9" fillId="34" borderId="94" xfId="0" applyNumberFormat="1" applyFont="1" applyFill="1" applyBorder="1" applyAlignment="1">
      <alignment vertical="center"/>
    </xf>
    <xf numFmtId="0" fontId="9" fillId="33" borderId="72" xfId="0" applyFont="1" applyFill="1" applyBorder="1" applyAlignment="1">
      <alignment vertical="center"/>
    </xf>
    <xf numFmtId="1" fontId="9" fillId="0" borderId="82" xfId="0" applyNumberFormat="1" applyFont="1" applyFill="1" applyBorder="1" applyAlignment="1">
      <alignment vertical="center"/>
    </xf>
    <xf numFmtId="1" fontId="9" fillId="0" borderId="83" xfId="0" applyNumberFormat="1" applyFont="1" applyFill="1" applyBorder="1" applyAlignment="1">
      <alignment vertical="center"/>
    </xf>
    <xf numFmtId="1" fontId="9" fillId="0" borderId="149" xfId="0" applyNumberFormat="1" applyFont="1" applyFill="1" applyBorder="1" applyAlignment="1">
      <alignment vertical="center"/>
    </xf>
    <xf numFmtId="1" fontId="9" fillId="0" borderId="102" xfId="0" applyNumberFormat="1" applyFont="1" applyFill="1" applyBorder="1" applyAlignment="1">
      <alignment vertical="center"/>
    </xf>
    <xf numFmtId="1" fontId="9" fillId="0" borderId="117" xfId="0" applyNumberFormat="1" applyFont="1" applyFill="1" applyBorder="1" applyAlignment="1">
      <alignment vertical="center"/>
    </xf>
    <xf numFmtId="1" fontId="9" fillId="0" borderId="135" xfId="0" applyNumberFormat="1" applyFont="1" applyFill="1" applyBorder="1" applyAlignment="1">
      <alignment vertical="center"/>
    </xf>
    <xf numFmtId="1" fontId="9" fillId="0" borderId="114" xfId="0" applyNumberFormat="1" applyFont="1" applyFill="1" applyBorder="1" applyAlignment="1">
      <alignment vertical="center"/>
    </xf>
    <xf numFmtId="1" fontId="9" fillId="0" borderId="151" xfId="0" applyNumberFormat="1" applyFont="1" applyFill="1" applyBorder="1" applyAlignment="1">
      <alignment vertical="center"/>
    </xf>
    <xf numFmtId="1" fontId="9" fillId="0" borderId="75" xfId="0" applyNumberFormat="1" applyFont="1" applyFill="1" applyBorder="1" applyAlignment="1">
      <alignment vertical="center"/>
    </xf>
    <xf numFmtId="1" fontId="9" fillId="0" borderId="150" xfId="0" applyNumberFormat="1" applyFont="1" applyFill="1" applyBorder="1" applyAlignment="1">
      <alignment vertical="center"/>
    </xf>
    <xf numFmtId="1" fontId="9" fillId="0" borderId="85" xfId="0" applyNumberFormat="1" applyFont="1" applyFill="1" applyBorder="1" applyAlignment="1">
      <alignment vertical="center"/>
    </xf>
    <xf numFmtId="1" fontId="9" fillId="0" borderId="86" xfId="0" applyNumberFormat="1" applyFont="1" applyFill="1" applyBorder="1" applyAlignment="1">
      <alignment vertical="center"/>
    </xf>
    <xf numFmtId="1" fontId="9" fillId="0" borderId="131" xfId="0" applyNumberFormat="1" applyFont="1" applyFill="1" applyBorder="1" applyAlignment="1">
      <alignment vertical="center"/>
    </xf>
    <xf numFmtId="1" fontId="9" fillId="0" borderId="91" xfId="0" applyNumberFormat="1" applyFont="1" applyFill="1" applyBorder="1" applyAlignment="1">
      <alignment vertical="center"/>
    </xf>
    <xf numFmtId="1" fontId="9" fillId="0" borderId="92" xfId="0" applyNumberFormat="1" applyFont="1" applyFill="1" applyBorder="1" applyAlignment="1">
      <alignment vertical="center"/>
    </xf>
    <xf numFmtId="1" fontId="9" fillId="0" borderId="134" xfId="0" applyNumberFormat="1" applyFont="1" applyFill="1" applyBorder="1" applyAlignment="1">
      <alignment vertical="center"/>
    </xf>
    <xf numFmtId="1" fontId="9" fillId="33" borderId="96" xfId="0" applyNumberFormat="1" applyFont="1" applyFill="1" applyBorder="1" applyAlignment="1">
      <alignment vertical="center"/>
    </xf>
    <xf numFmtId="1" fontId="9" fillId="33" borderId="97" xfId="0" applyNumberFormat="1" applyFont="1" applyFill="1" applyBorder="1" applyAlignment="1">
      <alignment vertical="center"/>
    </xf>
    <xf numFmtId="1" fontId="9" fillId="33" borderId="165" xfId="0" applyNumberFormat="1" applyFont="1" applyFill="1" applyBorder="1" applyAlignment="1">
      <alignment vertical="center"/>
    </xf>
    <xf numFmtId="0" fontId="8" fillId="0" borderId="67" xfId="57" applyFont="1" applyBorder="1" applyAlignment="1">
      <alignment horizontal="center" vertical="center" wrapText="1"/>
      <protection/>
    </xf>
    <xf numFmtId="0" fontId="8" fillId="0" borderId="166" xfId="57" applyFont="1" applyBorder="1" applyAlignment="1">
      <alignment horizontal="left" vertical="center" wrapText="1"/>
      <protection/>
    </xf>
    <xf numFmtId="0" fontId="8" fillId="0" borderId="167" xfId="57" applyFont="1" applyBorder="1" applyAlignment="1">
      <alignment horizontal="left" vertical="center" wrapText="1"/>
      <protection/>
    </xf>
    <xf numFmtId="0" fontId="8" fillId="0" borderId="103" xfId="57" applyFont="1" applyBorder="1" applyAlignment="1">
      <alignment horizontal="center" vertical="center" wrapText="1"/>
      <protection/>
    </xf>
    <xf numFmtId="0" fontId="8" fillId="0" borderId="168" xfId="57" applyFont="1" applyBorder="1" applyAlignment="1">
      <alignment horizontal="center" vertical="center" wrapText="1"/>
      <protection/>
    </xf>
    <xf numFmtId="0" fontId="5" fillId="0" borderId="78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3" fontId="9" fillId="33" borderId="72" xfId="0" applyNumberFormat="1" applyFont="1" applyFill="1" applyBorder="1" applyAlignment="1">
      <alignment vertical="center"/>
    </xf>
    <xf numFmtId="3" fontId="9" fillId="0" borderId="83" xfId="0" applyNumberFormat="1" applyFont="1" applyFill="1" applyBorder="1" applyAlignment="1">
      <alignment vertical="center"/>
    </xf>
    <xf numFmtId="3" fontId="9" fillId="0" borderId="84" xfId="0" applyNumberFormat="1" applyFont="1" applyFill="1" applyBorder="1" applyAlignment="1">
      <alignment vertical="center"/>
    </xf>
    <xf numFmtId="3" fontId="9" fillId="0" borderId="117" xfId="0" applyNumberFormat="1" applyFont="1" applyFill="1" applyBorder="1" applyAlignment="1">
      <alignment vertical="center"/>
    </xf>
    <xf numFmtId="3" fontId="9" fillId="0" borderId="118" xfId="0" applyNumberFormat="1" applyFont="1" applyFill="1" applyBorder="1" applyAlignment="1">
      <alignment vertical="center"/>
    </xf>
    <xf numFmtId="3" fontId="9" fillId="0" borderId="169" xfId="0" applyNumberFormat="1" applyFont="1" applyFill="1" applyBorder="1" applyAlignment="1">
      <alignment vertical="center"/>
    </xf>
    <xf numFmtId="3" fontId="9" fillId="0" borderId="152" xfId="0" applyNumberFormat="1" applyFont="1" applyFill="1" applyBorder="1" applyAlignment="1">
      <alignment vertical="center"/>
    </xf>
    <xf numFmtId="3" fontId="9" fillId="0" borderId="76" xfId="0" applyNumberFormat="1" applyFont="1" applyFill="1" applyBorder="1" applyAlignment="1">
      <alignment vertical="center"/>
    </xf>
    <xf numFmtId="3" fontId="9" fillId="0" borderId="80" xfId="0" applyNumberFormat="1" applyFont="1" applyFill="1" applyBorder="1" applyAlignment="1">
      <alignment vertical="center"/>
    </xf>
    <xf numFmtId="3" fontId="9" fillId="0" borderId="127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3" fontId="9" fillId="0" borderId="86" xfId="0" applyNumberFormat="1" applyFont="1" applyFill="1" applyBorder="1" applyAlignment="1">
      <alignment vertical="center"/>
    </xf>
    <xf numFmtId="3" fontId="9" fillId="0" borderId="87" xfId="0" applyNumberFormat="1" applyFont="1" applyFill="1" applyBorder="1" applyAlignment="1">
      <alignment vertical="center"/>
    </xf>
    <xf numFmtId="3" fontId="9" fillId="0" borderId="92" xfId="0" applyNumberFormat="1" applyFont="1" applyFill="1" applyBorder="1" applyAlignment="1">
      <alignment vertical="center"/>
    </xf>
    <xf numFmtId="3" fontId="9" fillId="0" borderId="94" xfId="0" applyNumberFormat="1" applyFont="1" applyFill="1" applyBorder="1" applyAlignment="1">
      <alignment vertical="center"/>
    </xf>
    <xf numFmtId="3" fontId="9" fillId="33" borderId="170" xfId="0" applyNumberFormat="1" applyFont="1" applyFill="1" applyBorder="1" applyAlignment="1">
      <alignment vertical="center"/>
    </xf>
    <xf numFmtId="3" fontId="9" fillId="33" borderId="98" xfId="0" applyNumberFormat="1" applyFont="1" applyFill="1" applyBorder="1" applyAlignment="1">
      <alignment vertical="center"/>
    </xf>
    <xf numFmtId="3" fontId="9" fillId="33" borderId="97" xfId="0" applyNumberFormat="1" applyFont="1" applyFill="1" applyBorder="1" applyAlignment="1">
      <alignment vertical="center"/>
    </xf>
    <xf numFmtId="3" fontId="9" fillId="33" borderId="99" xfId="0" applyNumberFormat="1" applyFont="1" applyFill="1" applyBorder="1" applyAlignment="1">
      <alignment vertical="center"/>
    </xf>
    <xf numFmtId="0" fontId="9" fillId="34" borderId="55" xfId="0" applyFont="1" applyFill="1" applyBorder="1" applyAlignment="1">
      <alignment/>
    </xf>
    <xf numFmtId="0" fontId="9" fillId="34" borderId="52" xfId="0" applyFont="1" applyFill="1" applyBorder="1" applyAlignment="1">
      <alignment horizontal="left" vertical="center" wrapText="1"/>
    </xf>
    <xf numFmtId="0" fontId="9" fillId="34" borderId="105" xfId="0" applyFont="1" applyFill="1" applyBorder="1" applyAlignment="1">
      <alignment/>
    </xf>
    <xf numFmtId="3" fontId="9" fillId="34" borderId="168" xfId="0" applyNumberFormat="1" applyFont="1" applyFill="1" applyBorder="1" applyAlignment="1">
      <alignment/>
    </xf>
    <xf numFmtId="0" fontId="9" fillId="34" borderId="167" xfId="0" applyFont="1" applyFill="1" applyBorder="1" applyAlignment="1">
      <alignment horizontal="left" vertical="center" wrapText="1"/>
    </xf>
    <xf numFmtId="3" fontId="9" fillId="34" borderId="171" xfId="0" applyNumberFormat="1" applyFont="1" applyFill="1" applyBorder="1" applyAlignment="1">
      <alignment/>
    </xf>
    <xf numFmtId="0" fontId="9" fillId="34" borderId="172" xfId="0" applyFont="1" applyFill="1" applyBorder="1" applyAlignment="1">
      <alignment/>
    </xf>
    <xf numFmtId="0" fontId="9" fillId="34" borderId="25" xfId="0" applyFont="1" applyFill="1" applyBorder="1" applyAlignment="1">
      <alignment horizontal="left" vertical="center" wrapText="1"/>
    </xf>
    <xf numFmtId="0" fontId="9" fillId="34" borderId="48" xfId="0" applyFont="1" applyFill="1" applyBorder="1" applyAlignment="1">
      <alignment/>
    </xf>
    <xf numFmtId="3" fontId="9" fillId="34" borderId="143" xfId="0" applyNumberFormat="1" applyFont="1" applyFill="1" applyBorder="1" applyAlignment="1">
      <alignment/>
    </xf>
    <xf numFmtId="3" fontId="9" fillId="34" borderId="102" xfId="0" applyNumberFormat="1" applyFont="1" applyFill="1" applyBorder="1" applyAlignment="1">
      <alignment horizontal="center" vertical="center"/>
    </xf>
    <xf numFmtId="166" fontId="9" fillId="34" borderId="117" xfId="0" applyNumberFormat="1" applyFont="1" applyFill="1" applyBorder="1" applyAlignment="1">
      <alignment horizontal="center" vertical="center"/>
    </xf>
    <xf numFmtId="3" fontId="9" fillId="0" borderId="113" xfId="0" applyNumberFormat="1" applyFont="1" applyFill="1" applyBorder="1" applyAlignment="1">
      <alignment horizontal="center" vertical="center"/>
    </xf>
    <xf numFmtId="3" fontId="9" fillId="0" borderId="102" xfId="0" applyNumberFormat="1" applyFont="1" applyFill="1" applyBorder="1" applyAlignment="1">
      <alignment horizontal="center" vertical="center"/>
    </xf>
    <xf numFmtId="166" fontId="9" fillId="0" borderId="117" xfId="0" applyNumberFormat="1" applyFont="1" applyFill="1" applyBorder="1" applyAlignment="1">
      <alignment horizontal="center" vertical="center"/>
    </xf>
    <xf numFmtId="3" fontId="9" fillId="0" borderId="173" xfId="0" applyNumberFormat="1" applyFont="1" applyFill="1" applyBorder="1" applyAlignment="1">
      <alignment horizontal="center" vertical="center"/>
    </xf>
    <xf numFmtId="165" fontId="9" fillId="0" borderId="141" xfId="61" applyNumberFormat="1" applyFont="1" applyFill="1" applyBorder="1" applyAlignment="1">
      <alignment horizontal="center" vertical="center"/>
    </xf>
    <xf numFmtId="165" fontId="9" fillId="0" borderId="102" xfId="61" applyNumberFormat="1" applyFont="1" applyFill="1" applyBorder="1" applyAlignment="1">
      <alignment horizontal="center" vertical="center"/>
    </xf>
    <xf numFmtId="165" fontId="9" fillId="0" borderId="113" xfId="61" applyNumberFormat="1" applyFont="1" applyFill="1" applyBorder="1" applyAlignment="1">
      <alignment horizontal="center" vertical="center"/>
    </xf>
    <xf numFmtId="165" fontId="9" fillId="0" borderId="118" xfId="61" applyNumberFormat="1" applyFont="1" applyFill="1" applyBorder="1" applyAlignment="1">
      <alignment horizontal="center" vertical="center"/>
    </xf>
    <xf numFmtId="0" fontId="4" fillId="33" borderId="150" xfId="0" applyFont="1" applyFill="1" applyBorder="1" applyAlignment="1">
      <alignment/>
    </xf>
    <xf numFmtId="0" fontId="9" fillId="0" borderId="58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142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left" vertical="center" wrapText="1"/>
    </xf>
    <xf numFmtId="0" fontId="9" fillId="0" borderId="14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4" fontId="9" fillId="34" borderId="153" xfId="0" applyNumberFormat="1" applyFont="1" applyFill="1" applyBorder="1" applyAlignment="1">
      <alignment horizontal="right"/>
    </xf>
    <xf numFmtId="4" fontId="9" fillId="34" borderId="90" xfId="0" applyNumberFormat="1" applyFont="1" applyFill="1" applyBorder="1" applyAlignment="1">
      <alignment horizontal="right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4" fontId="9" fillId="34" borderId="129" xfId="0" applyNumberFormat="1" applyFont="1" applyFill="1" applyBorder="1" applyAlignment="1">
      <alignment horizontal="right" vertical="center" wrapText="1"/>
    </xf>
    <xf numFmtId="0" fontId="5" fillId="33" borderId="174" xfId="0" applyFont="1" applyFill="1" applyBorder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49" fontId="58" fillId="33" borderId="0" xfId="0" applyNumberFormat="1" applyFont="1" applyFill="1" applyBorder="1" applyAlignment="1">
      <alignment horizontal="left" vertical="center"/>
    </xf>
    <xf numFmtId="0" fontId="58" fillId="33" borderId="66" xfId="0" applyFont="1" applyFill="1" applyBorder="1" applyAlignment="1">
      <alignment horizontal="center"/>
    </xf>
    <xf numFmtId="2" fontId="58" fillId="33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33" borderId="0" xfId="0" applyFont="1" applyFill="1" applyAlignment="1">
      <alignment/>
    </xf>
    <xf numFmtId="0" fontId="61" fillId="33" borderId="0" xfId="0" applyFont="1" applyFill="1" applyAlignment="1">
      <alignment/>
    </xf>
    <xf numFmtId="1" fontId="61" fillId="37" borderId="85" xfId="0" applyNumberFormat="1" applyFont="1" applyFill="1" applyBorder="1" applyAlignment="1">
      <alignment horizontal="left"/>
    </xf>
    <xf numFmtId="1" fontId="61" fillId="0" borderId="91" xfId="0" applyNumberFormat="1" applyFont="1" applyFill="1" applyBorder="1" applyAlignment="1">
      <alignment horizontal="left"/>
    </xf>
    <xf numFmtId="0" fontId="61" fillId="0" borderId="91" xfId="0" applyFont="1" applyBorder="1" applyAlignment="1">
      <alignment horizontal="left" vertical="center" wrapText="1"/>
    </xf>
    <xf numFmtId="0" fontId="61" fillId="33" borderId="0" xfId="0" applyNumberFormat="1" applyFont="1" applyFill="1" applyAlignment="1">
      <alignment horizontal="left" vertical="center"/>
    </xf>
    <xf numFmtId="49" fontId="61" fillId="33" borderId="0" xfId="0" applyNumberFormat="1" applyFont="1" applyFill="1" applyAlignment="1">
      <alignment horizontal="left" vertical="center"/>
    </xf>
    <xf numFmtId="49" fontId="61" fillId="33" borderId="64" xfId="0" applyNumberFormat="1" applyFont="1" applyFill="1" applyBorder="1" applyAlignment="1">
      <alignment horizontal="center"/>
    </xf>
    <xf numFmtId="0" fontId="61" fillId="33" borderId="62" xfId="0" applyFont="1" applyFill="1" applyBorder="1" applyAlignment="1">
      <alignment horizontal="left"/>
    </xf>
    <xf numFmtId="49" fontId="61" fillId="33" borderId="26" xfId="0" applyNumberFormat="1" applyFont="1" applyFill="1" applyBorder="1" applyAlignment="1">
      <alignment horizontal="center"/>
    </xf>
    <xf numFmtId="0" fontId="61" fillId="33" borderId="62" xfId="0" applyFont="1" applyFill="1" applyBorder="1" applyAlignment="1">
      <alignment vertical="center"/>
    </xf>
    <xf numFmtId="49" fontId="61" fillId="33" borderId="59" xfId="0" applyNumberFormat="1" applyFont="1" applyFill="1" applyBorder="1" applyAlignment="1">
      <alignment horizontal="center"/>
    </xf>
    <xf numFmtId="3" fontId="61" fillId="0" borderId="52" xfId="0" applyNumberFormat="1" applyFont="1" applyFill="1" applyBorder="1" applyAlignment="1">
      <alignment horizontal="left" indent="1"/>
    </xf>
    <xf numFmtId="3" fontId="61" fillId="0" borderId="103" xfId="0" applyNumberFormat="1" applyFont="1" applyFill="1" applyBorder="1" applyAlignment="1">
      <alignment horizontal="left" indent="1"/>
    </xf>
    <xf numFmtId="49" fontId="61" fillId="33" borderId="57" xfId="0" applyNumberFormat="1" applyFont="1" applyFill="1" applyBorder="1" applyAlignment="1">
      <alignment horizontal="center"/>
    </xf>
    <xf numFmtId="0" fontId="61" fillId="33" borderId="62" xfId="0" applyFont="1" applyFill="1" applyBorder="1" applyAlignment="1">
      <alignment vertical="top"/>
    </xf>
    <xf numFmtId="49" fontId="61" fillId="33" borderId="104" xfId="0" applyNumberFormat="1" applyFont="1" applyFill="1" applyBorder="1" applyAlignment="1">
      <alignment horizontal="center"/>
    </xf>
    <xf numFmtId="0" fontId="61" fillId="0" borderId="51" xfId="0" applyFont="1" applyFill="1" applyBorder="1" applyAlignment="1">
      <alignment vertical="center"/>
    </xf>
    <xf numFmtId="49" fontId="61" fillId="33" borderId="67" xfId="0" applyNumberFormat="1" applyFont="1" applyFill="1" applyBorder="1" applyAlignment="1">
      <alignment horizontal="center"/>
    </xf>
    <xf numFmtId="0" fontId="61" fillId="0" borderId="52" xfId="0" applyFont="1" applyFill="1" applyBorder="1" applyAlignment="1">
      <alignment horizontal="left" vertical="center" indent="1"/>
    </xf>
    <xf numFmtId="49" fontId="61" fillId="33" borderId="28" xfId="0" applyNumberFormat="1" applyFont="1" applyFill="1" applyBorder="1" applyAlignment="1">
      <alignment horizontal="center"/>
    </xf>
    <xf numFmtId="0" fontId="61" fillId="0" borderId="53" xfId="0" applyFont="1" applyFill="1" applyBorder="1" applyAlignment="1">
      <alignment horizontal="left" vertical="center" indent="1"/>
    </xf>
    <xf numFmtId="0" fontId="61" fillId="33" borderId="51" xfId="0" applyFont="1" applyFill="1" applyBorder="1" applyAlignment="1">
      <alignment vertical="center"/>
    </xf>
    <xf numFmtId="0" fontId="61" fillId="33" borderId="55" xfId="0" applyFont="1" applyFill="1" applyBorder="1" applyAlignment="1">
      <alignment horizontal="left" vertical="center" indent="1"/>
    </xf>
    <xf numFmtId="49" fontId="61" fillId="33" borderId="174" xfId="0" applyNumberFormat="1" applyFont="1" applyFill="1" applyBorder="1" applyAlignment="1">
      <alignment horizontal="center"/>
    </xf>
    <xf numFmtId="49" fontId="61" fillId="33" borderId="36" xfId="0" applyNumberFormat="1" applyFont="1" applyFill="1" applyBorder="1" applyAlignment="1">
      <alignment horizontal="center" vertical="center"/>
    </xf>
    <xf numFmtId="0" fontId="61" fillId="33" borderId="63" xfId="0" applyFont="1" applyFill="1" applyBorder="1" applyAlignment="1">
      <alignment/>
    </xf>
    <xf numFmtId="1" fontId="61" fillId="34" borderId="68" xfId="0" applyNumberFormat="1" applyFont="1" applyFill="1" applyBorder="1" applyAlignment="1">
      <alignment horizontal="center"/>
    </xf>
    <xf numFmtId="1" fontId="61" fillId="34" borderId="74" xfId="0" applyNumberFormat="1" applyFont="1" applyFill="1" applyBorder="1" applyAlignment="1">
      <alignment horizontal="center"/>
    </xf>
    <xf numFmtId="1" fontId="61" fillId="34" borderId="23" xfId="0" applyNumberFormat="1" applyFont="1" applyFill="1" applyBorder="1" applyAlignment="1">
      <alignment horizontal="center"/>
    </xf>
    <xf numFmtId="1" fontId="61" fillId="0" borderId="34" xfId="0" applyNumberFormat="1" applyFont="1" applyFill="1" applyBorder="1" applyAlignment="1">
      <alignment horizontal="center"/>
    </xf>
    <xf numFmtId="1" fontId="61" fillId="0" borderId="136" xfId="0" applyNumberFormat="1" applyFont="1" applyFill="1" applyBorder="1" applyAlignment="1">
      <alignment horizontal="center"/>
    </xf>
    <xf numFmtId="1" fontId="61" fillId="0" borderId="125" xfId="0" applyNumberFormat="1" applyFont="1" applyFill="1" applyBorder="1" applyAlignment="1">
      <alignment horizontal="center"/>
    </xf>
    <xf numFmtId="1" fontId="61" fillId="0" borderId="102" xfId="0" applyNumberFormat="1" applyFont="1" applyFill="1" applyBorder="1" applyAlignment="1">
      <alignment horizontal="center"/>
    </xf>
    <xf numFmtId="1" fontId="61" fillId="0" borderId="83" xfId="0" applyNumberFormat="1" applyFont="1" applyFill="1" applyBorder="1" applyAlignment="1">
      <alignment horizontal="center"/>
    </xf>
    <xf numFmtId="1" fontId="61" fillId="0" borderId="120" xfId="0" applyNumberFormat="1" applyFont="1" applyFill="1" applyBorder="1" applyAlignment="1">
      <alignment horizontal="center"/>
    </xf>
    <xf numFmtId="1" fontId="61" fillId="0" borderId="84" xfId="0" applyNumberFormat="1" applyFont="1" applyFill="1" applyBorder="1" applyAlignment="1">
      <alignment horizontal="center"/>
    </xf>
    <xf numFmtId="1" fontId="61" fillId="34" borderId="85" xfId="0" applyNumberFormat="1" applyFont="1" applyFill="1" applyBorder="1" applyAlignment="1">
      <alignment horizontal="center"/>
    </xf>
    <xf numFmtId="1" fontId="61" fillId="34" borderId="86" xfId="0" applyNumberFormat="1" applyFont="1" applyFill="1" applyBorder="1" applyAlignment="1">
      <alignment horizontal="center"/>
    </xf>
    <xf numFmtId="1" fontId="61" fillId="34" borderId="24" xfId="0" applyNumberFormat="1" applyFont="1" applyFill="1" applyBorder="1" applyAlignment="1">
      <alignment horizontal="center"/>
    </xf>
    <xf numFmtId="1" fontId="61" fillId="34" borderId="175" xfId="0" applyNumberFormat="1" applyFont="1" applyFill="1" applyBorder="1" applyAlignment="1">
      <alignment horizontal="center"/>
    </xf>
    <xf numFmtId="1" fontId="61" fillId="34" borderId="91" xfId="0" applyNumberFormat="1" applyFont="1" applyFill="1" applyBorder="1" applyAlignment="1">
      <alignment horizontal="center"/>
    </xf>
    <xf numFmtId="1" fontId="61" fillId="34" borderId="115" xfId="0" applyNumberFormat="1" applyFont="1" applyFill="1" applyBorder="1" applyAlignment="1">
      <alignment horizontal="center"/>
    </xf>
    <xf numFmtId="1" fontId="61" fillId="34" borderId="114" xfId="0" applyNumberFormat="1" applyFont="1" applyFill="1" applyBorder="1" applyAlignment="1">
      <alignment horizontal="center"/>
    </xf>
    <xf numFmtId="1" fontId="61" fillId="34" borderId="124" xfId="0" applyNumberFormat="1" applyFont="1" applyFill="1" applyBorder="1" applyAlignment="1">
      <alignment horizontal="center"/>
    </xf>
    <xf numFmtId="1" fontId="61" fillId="34" borderId="46" xfId="0" applyNumberFormat="1" applyFont="1" applyFill="1" applyBorder="1" applyAlignment="1">
      <alignment horizontal="center"/>
    </xf>
    <xf numFmtId="1" fontId="61" fillId="0" borderId="11" xfId="0" applyNumberFormat="1" applyFont="1" applyFill="1" applyBorder="1" applyAlignment="1">
      <alignment horizontal="center"/>
    </xf>
    <xf numFmtId="1" fontId="61" fillId="0" borderId="45" xfId="0" applyNumberFormat="1" applyFont="1" applyFill="1" applyBorder="1" applyAlignment="1">
      <alignment horizontal="center"/>
    </xf>
    <xf numFmtId="1" fontId="61" fillId="0" borderId="46" xfId="0" applyNumberFormat="1" applyFont="1" applyFill="1" applyBorder="1" applyAlignment="1">
      <alignment horizontal="center"/>
    </xf>
    <xf numFmtId="1" fontId="61" fillId="34" borderId="167" xfId="0" applyNumberFormat="1" applyFont="1" applyFill="1" applyBorder="1" applyAlignment="1">
      <alignment horizontal="center"/>
    </xf>
    <xf numFmtId="1" fontId="61" fillId="0" borderId="47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1" fontId="61" fillId="34" borderId="140" xfId="0" applyNumberFormat="1" applyFont="1" applyFill="1" applyBorder="1" applyAlignment="1">
      <alignment horizontal="center"/>
    </xf>
    <xf numFmtId="1" fontId="61" fillId="34" borderId="102" xfId="0" applyNumberFormat="1" applyFont="1" applyFill="1" applyBorder="1" applyAlignment="1">
      <alignment horizontal="center"/>
    </xf>
    <xf numFmtId="1" fontId="61" fillId="34" borderId="117" xfId="0" applyNumberFormat="1" applyFont="1" applyFill="1" applyBorder="1" applyAlignment="1">
      <alignment horizontal="center"/>
    </xf>
    <xf numFmtId="1" fontId="61" fillId="0" borderId="16" xfId="0" applyNumberFormat="1" applyFont="1" applyFill="1" applyBorder="1" applyAlignment="1">
      <alignment horizontal="center"/>
    </xf>
    <xf numFmtId="1" fontId="61" fillId="0" borderId="42" xfId="0" applyNumberFormat="1" applyFont="1" applyFill="1" applyBorder="1" applyAlignment="1">
      <alignment horizontal="center"/>
    </xf>
    <xf numFmtId="1" fontId="61" fillId="0" borderId="43" xfId="0" applyNumberFormat="1" applyFont="1" applyFill="1" applyBorder="1" applyAlignment="1">
      <alignment horizontal="center"/>
    </xf>
    <xf numFmtId="1" fontId="61" fillId="33" borderId="71" xfId="0" applyNumberFormat="1" applyFont="1" applyFill="1" applyBorder="1" applyAlignment="1">
      <alignment horizontal="center" vertical="center"/>
    </xf>
    <xf numFmtId="1" fontId="61" fillId="33" borderId="77" xfId="0" applyNumberFormat="1" applyFont="1" applyFill="1" applyBorder="1" applyAlignment="1">
      <alignment horizontal="center" vertical="center"/>
    </xf>
    <xf numFmtId="1" fontId="61" fillId="33" borderId="162" xfId="0" applyNumberFormat="1" applyFont="1" applyFill="1" applyBorder="1" applyAlignment="1">
      <alignment horizontal="center" vertical="center"/>
    </xf>
    <xf numFmtId="1" fontId="61" fillId="0" borderId="71" xfId="0" applyNumberFormat="1" applyFont="1" applyFill="1" applyBorder="1" applyAlignment="1">
      <alignment horizontal="center" vertical="center"/>
    </xf>
    <xf numFmtId="0" fontId="57" fillId="33" borderId="174" xfId="0" applyFont="1" applyFill="1" applyBorder="1" applyAlignment="1">
      <alignment/>
    </xf>
    <xf numFmtId="1" fontId="61" fillId="0" borderId="31" xfId="0" applyNumberFormat="1" applyFont="1" applyFill="1" applyBorder="1" applyAlignment="1">
      <alignment horizontal="center" vertical="center"/>
    </xf>
    <xf numFmtId="1" fontId="61" fillId="0" borderId="81" xfId="0" applyNumberFormat="1" applyFont="1" applyFill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0" fontId="8" fillId="0" borderId="66" xfId="57" applyFont="1" applyBorder="1" applyAlignment="1">
      <alignment horizontal="center" vertical="center" wrapText="1"/>
      <protection/>
    </xf>
    <xf numFmtId="0" fontId="9" fillId="0" borderId="176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4" fontId="9" fillId="34" borderId="153" xfId="0" applyNumberFormat="1" applyFont="1" applyFill="1" applyBorder="1" applyAlignment="1">
      <alignment horizontal="center" vertical="center"/>
    </xf>
    <xf numFmtId="4" fontId="9" fillId="34" borderId="113" xfId="0" applyNumberFormat="1" applyFont="1" applyFill="1" applyBorder="1" applyAlignment="1">
      <alignment horizontal="center" vertical="center"/>
    </xf>
    <xf numFmtId="4" fontId="9" fillId="0" borderId="113" xfId="0" applyNumberFormat="1" applyFont="1" applyFill="1" applyBorder="1" applyAlignment="1">
      <alignment horizontal="center" vertical="center"/>
    </xf>
    <xf numFmtId="4" fontId="9" fillId="0" borderId="121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34" borderId="153" xfId="0" applyNumberFormat="1" applyFont="1" applyFill="1" applyBorder="1" applyAlignment="1">
      <alignment horizontal="right"/>
    </xf>
    <xf numFmtId="4" fontId="9" fillId="0" borderId="69" xfId="0" applyNumberFormat="1" applyFont="1" applyFill="1" applyBorder="1" applyAlignment="1">
      <alignment horizontal="right"/>
    </xf>
    <xf numFmtId="0" fontId="8" fillId="0" borderId="0" xfId="57" applyFont="1" applyAlignment="1">
      <alignment horizontal="left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58" xfId="57" applyFont="1" applyBorder="1" applyAlignment="1">
      <alignment horizontal="center" vertical="center" wrapText="1"/>
      <protection/>
    </xf>
    <xf numFmtId="0" fontId="8" fillId="0" borderId="176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8" fillId="0" borderId="54" xfId="57" applyFont="1" applyBorder="1" applyAlignment="1">
      <alignment horizontal="center" vertical="center" wrapText="1"/>
      <protection/>
    </xf>
    <xf numFmtId="0" fontId="8" fillId="0" borderId="100" xfId="57" applyFont="1" applyBorder="1" applyAlignment="1">
      <alignment horizontal="center" vertical="center" wrapText="1"/>
      <protection/>
    </xf>
    <xf numFmtId="0" fontId="8" fillId="0" borderId="177" xfId="57" applyFont="1" applyBorder="1" applyAlignment="1">
      <alignment horizontal="center" vertical="center" wrapText="1"/>
      <protection/>
    </xf>
    <xf numFmtId="0" fontId="9" fillId="34" borderId="34" xfId="0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9" fillId="34" borderId="44" xfId="0" applyFont="1" applyFill="1" applyBorder="1" applyAlignment="1">
      <alignment/>
    </xf>
    <xf numFmtId="2" fontId="9" fillId="0" borderId="0" xfId="0" applyNumberFormat="1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4" borderId="44" xfId="0" applyFont="1" applyFill="1" applyBorder="1" applyAlignment="1">
      <alignment/>
    </xf>
    <xf numFmtId="0" fontId="9" fillId="34" borderId="39" xfId="0" applyFont="1" applyFill="1" applyBorder="1" applyAlignment="1">
      <alignment horizontal="center"/>
    </xf>
    <xf numFmtId="0" fontId="9" fillId="34" borderId="40" xfId="0" applyFont="1" applyFill="1" applyBorder="1" applyAlignment="1">
      <alignment/>
    </xf>
    <xf numFmtId="0" fontId="9" fillId="33" borderId="62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177" xfId="0" applyFont="1" applyFill="1" applyBorder="1" applyAlignment="1">
      <alignment horizontal="center" vertical="center" wrapText="1"/>
    </xf>
    <xf numFmtId="0" fontId="9" fillId="34" borderId="14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wrapText="1"/>
    </xf>
    <xf numFmtId="0" fontId="9" fillId="33" borderId="62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0" fontId="9" fillId="33" borderId="176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/>
    </xf>
    <xf numFmtId="0" fontId="9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1" fillId="33" borderId="66" xfId="0" applyFont="1" applyFill="1" applyBorder="1" applyAlignment="1">
      <alignment horizontal="left" wrapText="1"/>
    </xf>
    <xf numFmtId="0" fontId="61" fillId="33" borderId="0" xfId="0" applyFont="1" applyFill="1" applyAlignment="1">
      <alignment horizontal="left" wrapText="1"/>
    </xf>
    <xf numFmtId="0" fontId="5" fillId="33" borderId="39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164" fontId="9" fillId="33" borderId="0" xfId="62" applyNumberFormat="1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46" xfId="0" applyNumberFormat="1" applyFont="1" applyBorder="1" applyAlignment="1">
      <alignment horizontal="center" vertical="center" wrapText="1"/>
    </xf>
    <xf numFmtId="4" fontId="9" fillId="0" borderId="47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43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3" borderId="0" xfId="58" applyFont="1" applyFill="1" applyAlignment="1">
      <alignment horizontal="center"/>
      <protection/>
    </xf>
    <xf numFmtId="0" fontId="9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" fontId="9" fillId="38" borderId="34" xfId="0" applyNumberFormat="1" applyFont="1" applyFill="1" applyBorder="1" applyAlignment="1">
      <alignment horizontal="center"/>
    </xf>
    <xf numFmtId="4" fontId="9" fillId="38" borderId="14" xfId="0" applyNumberFormat="1" applyFont="1" applyFill="1" applyBorder="1" applyAlignment="1">
      <alignment horizontal="center"/>
    </xf>
    <xf numFmtId="49" fontId="9" fillId="0" borderId="64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61" fillId="33" borderId="0" xfId="58" applyFont="1" applyFill="1" applyAlignment="1">
      <alignment horizontal="center" wrapText="1"/>
      <protection/>
    </xf>
    <xf numFmtId="0" fontId="9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3" borderId="178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179" xfId="0" applyFont="1" applyFill="1" applyBorder="1" applyAlignment="1">
      <alignment horizontal="center" vertical="center" wrapText="1"/>
    </xf>
    <xf numFmtId="0" fontId="9" fillId="33" borderId="80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80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9" fillId="33" borderId="181" xfId="0" applyFont="1" applyFill="1" applyBorder="1" applyAlignment="1">
      <alignment horizontal="center" vertical="center" wrapText="1"/>
    </xf>
    <xf numFmtId="0" fontId="9" fillId="33" borderId="182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42" xfId="0" applyFont="1" applyFill="1" applyBorder="1" applyAlignment="1">
      <alignment horizontal="center" vertical="center" wrapText="1"/>
    </xf>
    <xf numFmtId="0" fontId="61" fillId="33" borderId="75" xfId="0" applyFont="1" applyFill="1" applyBorder="1" applyAlignment="1">
      <alignment horizontal="center" vertical="center" wrapText="1"/>
    </xf>
    <xf numFmtId="0" fontId="61" fillId="33" borderId="72" xfId="0" applyFont="1" applyFill="1" applyBorder="1" applyAlignment="1">
      <alignment horizontal="center" vertical="center" wrapText="1"/>
    </xf>
    <xf numFmtId="0" fontId="61" fillId="33" borderId="169" xfId="0" applyFont="1" applyFill="1" applyBorder="1" applyAlignment="1">
      <alignment horizontal="center" vertical="center" wrapText="1"/>
    </xf>
    <xf numFmtId="0" fontId="61" fillId="33" borderId="139" xfId="0" applyFont="1" applyFill="1" applyBorder="1" applyAlignment="1">
      <alignment horizontal="center" vertical="center" wrapText="1"/>
    </xf>
    <xf numFmtId="0" fontId="61" fillId="33" borderId="125" xfId="0" applyFont="1" applyFill="1" applyBorder="1" applyAlignment="1">
      <alignment horizontal="center" vertical="center" wrapText="1"/>
    </xf>
    <xf numFmtId="0" fontId="61" fillId="33" borderId="78" xfId="0" applyFont="1" applyFill="1" applyBorder="1" applyAlignment="1">
      <alignment horizontal="center" vertical="center" wrapText="1"/>
    </xf>
    <xf numFmtId="0" fontId="61" fillId="33" borderId="183" xfId="0" applyFont="1" applyFill="1" applyBorder="1" applyAlignment="1">
      <alignment horizontal="center" vertical="center" wrapText="1"/>
    </xf>
    <xf numFmtId="0" fontId="61" fillId="33" borderId="174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5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76" xfId="0" applyFont="1" applyFill="1" applyBorder="1" applyAlignment="1">
      <alignment horizontal="center" vertical="center" wrapText="1"/>
    </xf>
    <xf numFmtId="0" fontId="61" fillId="33" borderId="66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43" xfId="0" applyFont="1" applyFill="1" applyBorder="1" applyAlignment="1">
      <alignment horizontal="center" vertical="center" wrapText="1"/>
    </xf>
    <xf numFmtId="0" fontId="61" fillId="33" borderId="47" xfId="0" applyFont="1" applyFill="1" applyBorder="1" applyAlignment="1">
      <alignment horizontal="center" vertical="center" wrapText="1"/>
    </xf>
    <xf numFmtId="0" fontId="61" fillId="33" borderId="124" xfId="0" applyFont="1" applyFill="1" applyBorder="1" applyAlignment="1">
      <alignment horizontal="center" vertical="center" wrapText="1"/>
    </xf>
    <xf numFmtId="0" fontId="61" fillId="33" borderId="7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184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83" xfId="0" applyFont="1" applyFill="1" applyBorder="1" applyAlignment="1">
      <alignment horizontal="center" vertical="center" wrapText="1"/>
    </xf>
    <xf numFmtId="0" fontId="9" fillId="33" borderId="174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85" xfId="0" applyFont="1" applyFill="1" applyBorder="1" applyAlignment="1">
      <alignment horizontal="center" vertical="center" wrapText="1"/>
    </xf>
    <xf numFmtId="0" fontId="5" fillId="0" borderId="137" xfId="0" applyFont="1" applyBorder="1" applyAlignment="1">
      <alignment horizontal="center" vertical="center" wrapText="1"/>
    </xf>
    <xf numFmtId="0" fontId="9" fillId="33" borderId="186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18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88" xfId="0" applyFont="1" applyFill="1" applyBorder="1" applyAlignment="1">
      <alignment horizontal="center" vertical="center" wrapText="1"/>
    </xf>
    <xf numFmtId="0" fontId="9" fillId="33" borderId="13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3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49" fontId="9" fillId="33" borderId="154" xfId="0" applyNumberFormat="1" applyFont="1" applyFill="1" applyBorder="1" applyAlignment="1">
      <alignment horizontal="center"/>
    </xf>
    <xf numFmtId="49" fontId="9" fillId="33" borderId="162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6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/>
    </xf>
    <xf numFmtId="0" fontId="9" fillId="33" borderId="111" xfId="0" applyFont="1" applyFill="1" applyBorder="1" applyAlignment="1">
      <alignment horizontal="center" vertical="center"/>
    </xf>
    <xf numFmtId="0" fontId="9" fillId="33" borderId="119" xfId="0" applyFont="1" applyFill="1" applyBorder="1" applyAlignment="1">
      <alignment horizontal="center" vertical="center"/>
    </xf>
    <xf numFmtId="0" fontId="9" fillId="33" borderId="120" xfId="0" applyFont="1" applyFill="1" applyBorder="1" applyAlignment="1">
      <alignment horizontal="center" vertical="center"/>
    </xf>
    <xf numFmtId="0" fontId="9" fillId="33" borderId="189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9" fillId="33" borderId="19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61" fillId="0" borderId="102" xfId="0" applyFont="1" applyBorder="1" applyAlignment="1">
      <alignment horizontal="left"/>
    </xf>
    <xf numFmtId="4" fontId="9" fillId="34" borderId="113" xfId="0" applyNumberFormat="1" applyFont="1" applyFill="1" applyBorder="1" applyAlignment="1">
      <alignment horizontal="right"/>
    </xf>
    <xf numFmtId="0" fontId="61" fillId="0" borderId="72" xfId="0" applyFont="1" applyBorder="1" applyAlignment="1">
      <alignment horizontal="left"/>
    </xf>
    <xf numFmtId="4" fontId="9" fillId="34" borderId="152" xfId="0" applyNumberFormat="1" applyFont="1" applyFill="1" applyBorder="1" applyAlignment="1">
      <alignment horizontal="right"/>
    </xf>
    <xf numFmtId="0" fontId="9" fillId="0" borderId="72" xfId="0" applyFont="1" applyBorder="1" applyAlignment="1">
      <alignment horizontal="left"/>
    </xf>
    <xf numFmtId="4" fontId="9" fillId="0" borderId="69" xfId="0" applyNumberFormat="1" applyFont="1" applyFill="1" applyBorder="1" applyAlignment="1">
      <alignment horizontal="right"/>
    </xf>
    <xf numFmtId="4" fontId="9" fillId="34" borderId="152" xfId="0" applyNumberFormat="1" applyFont="1" applyFill="1" applyBorder="1" applyAlignment="1">
      <alignment horizontal="right"/>
    </xf>
    <xf numFmtId="4" fontId="9" fillId="34" borderId="93" xfId="0" applyNumberFormat="1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03_15_IC-Sumarni pregled tabela_ElEn" xfId="57"/>
    <cellStyle name="Normal_EEB  I-XII  2005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20" customWidth="1"/>
    <col min="2" max="2" width="19.00390625" style="20" customWidth="1"/>
    <col min="3" max="3" width="65.28125" style="20" customWidth="1"/>
    <col min="4" max="16384" width="9.140625" style="20" customWidth="1"/>
  </cols>
  <sheetData>
    <row r="1" s="19" customFormat="1" ht="12.75">
      <c r="AR1" s="19" t="s">
        <v>2</v>
      </c>
    </row>
    <row r="2" s="19" customFormat="1" ht="12.75">
      <c r="AR2" s="19" t="s">
        <v>5</v>
      </c>
    </row>
    <row r="3" s="19" customFormat="1" ht="12.75">
      <c r="AR3" s="19" t="s">
        <v>6</v>
      </c>
    </row>
    <row r="4" s="19" customFormat="1" ht="12.75">
      <c r="AR4" s="19">
        <v>3</v>
      </c>
    </row>
    <row r="5" s="19" customFormat="1" ht="12.75"/>
    <row r="6" s="19" customFormat="1" ht="12.75"/>
    <row r="7" s="19" customFormat="1" ht="12.75"/>
    <row r="8" s="19" customFormat="1" ht="12.75"/>
    <row r="9" s="19" customFormat="1" ht="12.75"/>
    <row r="10" s="19" customFormat="1" ht="12.75"/>
    <row r="11" s="19" customFormat="1" ht="12.75"/>
    <row r="12" s="19" customFormat="1" ht="12.75"/>
    <row r="13" spans="1:4" s="21" customFormat="1" ht="12.75">
      <c r="A13" s="20" t="s">
        <v>1</v>
      </c>
      <c r="B13" s="19"/>
      <c r="C13" s="19"/>
      <c r="D13" s="19"/>
    </row>
    <row r="14" s="19" customFormat="1" ht="12.75"/>
    <row r="15" s="19" customFormat="1" ht="12.75"/>
    <row r="16" spans="1:4" s="21" customFormat="1" ht="12.75">
      <c r="A16" s="20" t="s">
        <v>61</v>
      </c>
      <c r="B16" s="19"/>
      <c r="C16" s="19"/>
      <c r="D16" s="19"/>
    </row>
    <row r="17" spans="2:4" s="21" customFormat="1" ht="12.75">
      <c r="B17" s="19"/>
      <c r="C17" s="19"/>
      <c r="D17" s="19"/>
    </row>
    <row r="18" s="19" customFormat="1" ht="12.75"/>
    <row r="19" s="19" customFormat="1" ht="12.75"/>
    <row r="20" s="19" customFormat="1" ht="12.75"/>
    <row r="21" s="19" customFormat="1" ht="12.75"/>
    <row r="22" spans="1:8" s="19" customFormat="1" ht="12.75">
      <c r="A22" s="19" t="s">
        <v>8</v>
      </c>
      <c r="C22" s="180"/>
      <c r="D22" s="22"/>
      <c r="E22" s="22"/>
      <c r="F22" s="22"/>
      <c r="G22" s="22"/>
      <c r="H22" s="22"/>
    </row>
    <row r="23" spans="1:8" s="19" customFormat="1" ht="12.75">
      <c r="A23" s="19" t="s">
        <v>13</v>
      </c>
      <c r="C23" s="180"/>
      <c r="D23" s="22"/>
      <c r="E23" s="22"/>
      <c r="F23" s="22"/>
      <c r="G23" s="22"/>
      <c r="H23" s="22"/>
    </row>
    <row r="24" spans="4:8" s="19" customFormat="1" ht="12.75">
      <c r="D24" s="22"/>
      <c r="E24" s="22"/>
      <c r="F24" s="22"/>
      <c r="G24" s="22"/>
      <c r="H24" s="22"/>
    </row>
    <row r="25" spans="1:8" s="19" customFormat="1" ht="12.75">
      <c r="A25" s="19" t="s">
        <v>267</v>
      </c>
      <c r="C25" s="381">
        <v>2022</v>
      </c>
      <c r="D25" s="22"/>
      <c r="E25" s="22"/>
      <c r="F25" s="22"/>
      <c r="G25" s="22"/>
      <c r="H25" s="22"/>
    </row>
    <row r="26" spans="4:8" s="19" customFormat="1" ht="12.75">
      <c r="D26" s="22"/>
      <c r="E26" s="22"/>
      <c r="F26" s="22"/>
      <c r="G26" s="22"/>
      <c r="H26" s="22"/>
    </row>
    <row r="27" spans="1:8" s="19" customFormat="1" ht="12.75">
      <c r="A27" s="19" t="s">
        <v>9</v>
      </c>
      <c r="C27" s="180"/>
      <c r="D27" s="22"/>
      <c r="E27" s="22"/>
      <c r="F27" s="22"/>
      <c r="G27" s="22"/>
      <c r="H27" s="22"/>
    </row>
    <row r="28" spans="4:8" s="19" customFormat="1" ht="12.75">
      <c r="D28" s="22"/>
      <c r="E28" s="22"/>
      <c r="F28" s="22"/>
      <c r="G28" s="22"/>
      <c r="H28" s="22"/>
    </row>
    <row r="29" spans="1:8" s="19" customFormat="1" ht="12.75">
      <c r="A29" s="19" t="s">
        <v>10</v>
      </c>
      <c r="B29" s="19" t="s">
        <v>3</v>
      </c>
      <c r="C29" s="180"/>
      <c r="D29" s="22"/>
      <c r="E29" s="22"/>
      <c r="F29" s="22"/>
      <c r="G29" s="22"/>
      <c r="H29" s="22"/>
    </row>
    <row r="30" spans="4:8" s="19" customFormat="1" ht="12.75">
      <c r="D30" s="22"/>
      <c r="E30" s="22"/>
      <c r="F30" s="22"/>
      <c r="G30" s="22"/>
      <c r="H30" s="22"/>
    </row>
    <row r="31" spans="2:8" s="19" customFormat="1" ht="12.75">
      <c r="B31" s="19" t="s">
        <v>4</v>
      </c>
      <c r="C31" s="180"/>
      <c r="D31" s="22"/>
      <c r="E31" s="22"/>
      <c r="F31" s="22"/>
      <c r="G31" s="22"/>
      <c r="H31" s="22"/>
    </row>
    <row r="32" spans="4:8" s="19" customFormat="1" ht="12.75">
      <c r="D32" s="22"/>
      <c r="E32" s="22"/>
      <c r="F32" s="22"/>
      <c r="G32" s="22"/>
      <c r="H32" s="22"/>
    </row>
    <row r="33" spans="2:8" s="19" customFormat="1" ht="12.75">
      <c r="B33" s="19" t="s">
        <v>7</v>
      </c>
      <c r="C33" s="180"/>
      <c r="D33" s="22"/>
      <c r="E33" s="22"/>
      <c r="F33" s="22"/>
      <c r="G33" s="22"/>
      <c r="H33" s="22"/>
    </row>
    <row r="34" spans="4:8" s="19" customFormat="1" ht="12.75">
      <c r="D34" s="22"/>
      <c r="E34" s="22"/>
      <c r="F34" s="22"/>
      <c r="G34" s="22"/>
      <c r="H34" s="22"/>
    </row>
    <row r="35" spans="1:8" s="21" customFormat="1" ht="12.75">
      <c r="A35" s="21" t="s">
        <v>62</v>
      </c>
      <c r="C35" s="181"/>
      <c r="D35" s="24"/>
      <c r="E35" s="24"/>
      <c r="F35" s="24"/>
      <c r="G35" s="24"/>
      <c r="H35" s="24"/>
    </row>
    <row r="36" spans="4:8" s="21" customFormat="1" ht="12.75">
      <c r="D36" s="24"/>
      <c r="E36" s="24"/>
      <c r="F36" s="24"/>
      <c r="G36" s="24"/>
      <c r="H36" s="24"/>
    </row>
    <row r="37" spans="4:8" s="21" customFormat="1" ht="12.75">
      <c r="D37" s="24"/>
      <c r="E37" s="24"/>
      <c r="F37" s="24"/>
      <c r="G37" s="24"/>
      <c r="H37" s="24"/>
    </row>
    <row r="38" spans="1:8" s="21" customFormat="1" ht="12.75">
      <c r="A38" s="21" t="s">
        <v>11</v>
      </c>
      <c r="D38" s="24"/>
      <c r="E38" s="24"/>
      <c r="F38" s="24"/>
      <c r="G38" s="24"/>
      <c r="H38" s="24"/>
    </row>
    <row r="39" spans="1:8" s="21" customFormat="1" ht="12.75">
      <c r="A39" s="25" t="s">
        <v>12</v>
      </c>
      <c r="B39" s="23"/>
      <c r="C39" s="23"/>
      <c r="D39" s="24"/>
      <c r="E39" s="24"/>
      <c r="F39" s="24"/>
      <c r="G39" s="24"/>
      <c r="H39" s="24"/>
    </row>
    <row r="40" s="24" customFormat="1" ht="12.75">
      <c r="A40" s="26"/>
    </row>
    <row r="41" s="21" customFormat="1" ht="12.75">
      <c r="A41" s="65"/>
    </row>
    <row r="42" s="21" customFormat="1" ht="12.75">
      <c r="A42" s="65"/>
    </row>
    <row r="43" s="21" customFormat="1" ht="12.75">
      <c r="A43" s="65"/>
    </row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  <row r="218" s="21" customFormat="1" ht="12.75"/>
    <row r="219" s="21" customFormat="1" ht="12.75"/>
    <row r="220" s="21" customFormat="1" ht="12.75"/>
    <row r="221" s="21" customFormat="1" ht="12.75"/>
    <row r="222" s="21" customFormat="1" ht="12.75"/>
    <row r="223" s="21" customFormat="1" ht="12.75"/>
    <row r="224" s="21" customFormat="1" ht="12.75"/>
    <row r="225" s="21" customFormat="1" ht="12.75"/>
    <row r="226" s="21" customFormat="1" ht="12.75"/>
    <row r="227" s="21" customFormat="1" ht="12.75"/>
    <row r="228" s="21" customFormat="1" ht="12.75"/>
    <row r="229" s="21" customFormat="1" ht="12.75"/>
    <row r="230" s="21" customFormat="1" ht="12.75"/>
    <row r="231" s="21" customFormat="1" ht="12.75"/>
    <row r="232" s="21" customFormat="1" ht="12.75"/>
    <row r="233" s="21" customFormat="1" ht="12.75"/>
    <row r="234" s="21" customFormat="1" ht="12.75"/>
    <row r="235" s="21" customFormat="1" ht="12.75"/>
    <row r="236" s="21" customFormat="1" ht="12.75"/>
    <row r="237" s="21" customFormat="1" ht="12.75"/>
    <row r="238" s="21" customFormat="1" ht="12.75"/>
    <row r="239" s="21" customFormat="1" ht="12.75"/>
    <row r="240" s="21" customFormat="1" ht="12.75"/>
    <row r="241" s="21" customFormat="1" ht="12.75"/>
    <row r="242" s="21" customFormat="1" ht="12.75"/>
    <row r="243" s="21" customFormat="1" ht="12.75"/>
    <row r="244" s="21" customFormat="1" ht="12.75"/>
    <row r="245" s="21" customFormat="1" ht="12.75"/>
    <row r="246" s="21" customFormat="1" ht="12.75"/>
    <row r="247" s="21" customFormat="1" ht="12.75"/>
    <row r="248" s="21" customFormat="1" ht="12.75"/>
    <row r="249" s="21" customFormat="1" ht="12.75"/>
    <row r="250" s="21" customFormat="1" ht="12.75"/>
    <row r="251" s="21" customFormat="1" ht="12.75"/>
    <row r="252" s="21" customFormat="1" ht="12.75"/>
    <row r="253" s="21" customFormat="1" ht="12.75"/>
    <row r="254" s="21" customFormat="1" ht="12.75"/>
    <row r="255" s="21" customFormat="1" ht="12.75"/>
    <row r="256" s="21" customFormat="1" ht="12.75"/>
    <row r="257" s="21" customFormat="1" ht="12.75"/>
    <row r="258" s="21" customFormat="1" ht="12.75"/>
    <row r="259" s="21" customFormat="1" ht="12.75"/>
    <row r="260" s="21" customFormat="1" ht="12.75"/>
    <row r="261" s="21" customFormat="1" ht="12.75"/>
    <row r="262" s="21" customFormat="1" ht="12.75"/>
    <row r="263" s="21" customFormat="1" ht="12.75"/>
    <row r="264" s="21" customFormat="1" ht="12.75"/>
    <row r="265" s="21" customFormat="1" ht="12.75"/>
    <row r="266" s="21" customFormat="1" ht="12.75"/>
    <row r="267" s="21" customFormat="1" ht="12.75"/>
    <row r="268" s="21" customFormat="1" ht="12.75"/>
    <row r="269" s="21" customFormat="1" ht="12.75"/>
    <row r="270" s="21" customFormat="1" ht="12.75"/>
    <row r="271" s="21" customFormat="1" ht="12.75"/>
    <row r="272" s="21" customFormat="1" ht="12.75"/>
    <row r="273" s="21" customFormat="1" ht="12.75"/>
    <row r="274" s="21" customFormat="1" ht="12.75"/>
    <row r="275" s="21" customFormat="1" ht="12.75"/>
    <row r="276" s="21" customFormat="1" ht="12.75"/>
    <row r="277" s="21" customFormat="1" ht="12.75"/>
    <row r="278" s="21" customFormat="1" ht="12.75"/>
    <row r="279" s="21" customFormat="1" ht="12.75"/>
    <row r="280" s="21" customFormat="1" ht="12.75"/>
    <row r="281" s="21" customFormat="1" ht="12.75"/>
    <row r="282" s="21" customFormat="1" ht="12.75"/>
    <row r="283" s="21" customFormat="1" ht="12.75"/>
    <row r="284" s="21" customFormat="1" ht="12.75"/>
    <row r="285" s="21" customFormat="1" ht="12.75"/>
    <row r="286" s="21" customFormat="1" ht="12.75"/>
    <row r="287" s="21" customFormat="1" ht="12.75"/>
    <row r="288" s="21" customFormat="1" ht="12.75"/>
    <row r="289" s="21" customFormat="1" ht="12.75"/>
    <row r="290" s="21" customFormat="1" ht="12.75"/>
    <row r="291" s="21" customFormat="1" ht="12.75"/>
    <row r="292" s="21" customFormat="1" ht="12.75"/>
    <row r="293" s="21" customFormat="1" ht="12.75"/>
    <row r="294" s="21" customFormat="1" ht="12.75"/>
    <row r="295" s="21" customFormat="1" ht="12.75"/>
    <row r="296" s="21" customFormat="1" ht="12.75"/>
    <row r="297" s="21" customFormat="1" ht="12.75"/>
    <row r="298" s="21" customFormat="1" ht="12.75"/>
    <row r="299" s="21" customFormat="1" ht="12.75"/>
    <row r="300" s="21" customFormat="1" ht="12.75"/>
    <row r="301" s="21" customFormat="1" ht="12.75"/>
    <row r="302" s="21" customFormat="1" ht="12.75"/>
    <row r="303" s="21" customFormat="1" ht="12.75"/>
    <row r="304" s="21" customFormat="1" ht="12.75"/>
    <row r="305" s="21" customFormat="1" ht="12.75"/>
    <row r="306" s="21" customFormat="1" ht="12.75"/>
    <row r="307" s="21" customFormat="1" ht="12.75"/>
    <row r="308" s="21" customFormat="1" ht="12.75"/>
    <row r="309" s="21" customFormat="1" ht="12.75"/>
    <row r="310" s="21" customFormat="1" ht="12.75"/>
    <row r="311" s="21" customFormat="1" ht="12.75"/>
    <row r="312" s="21" customFormat="1" ht="12.75"/>
    <row r="313" s="21" customFormat="1" ht="12.75"/>
    <row r="314" s="21" customFormat="1" ht="12.75"/>
    <row r="315" s="21" customFormat="1" ht="12.75"/>
    <row r="316" s="21" customFormat="1" ht="12.75"/>
    <row r="317" s="21" customFormat="1" ht="12.75"/>
    <row r="318" s="21" customFormat="1" ht="12.75"/>
    <row r="319" s="21" customFormat="1" ht="12.75"/>
    <row r="320" s="21" customFormat="1" ht="12.75"/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81" customWidth="1"/>
    <col min="2" max="2" width="6.7109375" style="81" customWidth="1"/>
    <col min="3" max="3" width="40.7109375" style="81" customWidth="1"/>
    <col min="4" max="6" width="14.7109375" style="81" customWidth="1"/>
    <col min="7" max="7" width="3.00390625" style="81" customWidth="1"/>
    <col min="8" max="16384" width="9.140625" style="81" customWidth="1"/>
  </cols>
  <sheetData>
    <row r="1" spans="1:7" ht="12.75">
      <c r="A1" s="58" t="s">
        <v>63</v>
      </c>
      <c r="B1" s="59"/>
      <c r="C1" s="58"/>
      <c r="D1" s="30"/>
      <c r="E1" s="82"/>
      <c r="F1" s="82"/>
      <c r="G1" s="82"/>
    </row>
    <row r="2" spans="1:7" ht="12.75">
      <c r="A2" s="58"/>
      <c r="B2" s="59"/>
      <c r="C2" s="58"/>
      <c r="D2" s="30"/>
      <c r="E2" s="82"/>
      <c r="F2" s="82"/>
      <c r="G2" s="82"/>
    </row>
    <row r="3" spans="1:7" ht="12.75">
      <c r="A3" s="29"/>
      <c r="B3" s="29" t="str">
        <f>+CONCATENATE('Poc.strana'!$A$22," ",'Poc.strana'!$C$22)</f>
        <v>Назив енергетског субјекта: </v>
      </c>
      <c r="C3" s="29"/>
      <c r="D3" s="30"/>
      <c r="E3" s="82"/>
      <c r="F3" s="82"/>
      <c r="G3" s="82"/>
    </row>
    <row r="4" spans="1:7" ht="12.75">
      <c r="A4" s="29"/>
      <c r="B4" s="29" t="str">
        <f>+CONCATENATE('Poc.strana'!$A$35," ",'Poc.strana'!$C$35)</f>
        <v>Датум обраде: </v>
      </c>
      <c r="C4" s="29"/>
      <c r="D4" s="30"/>
      <c r="E4" s="82"/>
      <c r="F4" s="82"/>
      <c r="G4" s="82"/>
    </row>
    <row r="5" spans="1:7" ht="12.75">
      <c r="A5" s="82"/>
      <c r="B5" s="82"/>
      <c r="C5" s="82"/>
      <c r="D5" s="82"/>
      <c r="E5" s="82"/>
      <c r="F5" s="82"/>
      <c r="G5" s="82"/>
    </row>
    <row r="6" spans="1:7" ht="12.75">
      <c r="A6" s="82"/>
      <c r="B6" s="108"/>
      <c r="C6" s="82"/>
      <c r="D6" s="82"/>
      <c r="E6" s="82"/>
      <c r="F6" s="82"/>
      <c r="G6" s="82"/>
    </row>
    <row r="7" spans="1:7" ht="12.75">
      <c r="A7" s="82"/>
      <c r="B7" s="915" t="str">
        <f>CONCATENATE("Табела ЕТ-4-10 БРОЈ, ОДОБРЕНА СНАГА И ПОТРОШЊЕ ПО ВРСТИ КУПАЦА - КРАЈ ",'Poc.strana'!C25,". ГОДИНЕ")</f>
        <v>Табела ЕТ-4-10 БРОЈ, ОДОБРЕНА СНАГА И ПОТРОШЊЕ ПО ВРСТИ КУПАЦА - КРАЈ 2022. ГОДИНЕ</v>
      </c>
      <c r="C7" s="915"/>
      <c r="D7" s="915"/>
      <c r="E7" s="915"/>
      <c r="F7" s="915"/>
      <c r="G7" s="82"/>
    </row>
    <row r="8" spans="1:7" ht="12.75">
      <c r="A8" s="82"/>
      <c r="B8" s="82"/>
      <c r="C8" s="108"/>
      <c r="D8" s="82"/>
      <c r="E8" s="109"/>
      <c r="F8" s="108"/>
      <c r="G8" s="82"/>
    </row>
    <row r="9" spans="1:7" ht="13.5" thickBot="1">
      <c r="A9" s="82"/>
      <c r="B9" s="82"/>
      <c r="C9" s="108"/>
      <c r="D9" s="82"/>
      <c r="E9" s="109"/>
      <c r="F9" s="108"/>
      <c r="G9" s="82"/>
    </row>
    <row r="10" spans="1:7" ht="13.5" customHeight="1" thickTop="1">
      <c r="A10" s="82"/>
      <c r="B10" s="916" t="s">
        <v>0</v>
      </c>
      <c r="C10" s="903" t="s">
        <v>299</v>
      </c>
      <c r="D10" s="920" t="s">
        <v>257</v>
      </c>
      <c r="E10" s="909" t="s">
        <v>298</v>
      </c>
      <c r="F10" s="912" t="s">
        <v>306</v>
      </c>
      <c r="G10" s="82"/>
    </row>
    <row r="11" spans="1:7" ht="13.5" customHeight="1">
      <c r="A11" s="82"/>
      <c r="B11" s="917"/>
      <c r="C11" s="919"/>
      <c r="D11" s="921"/>
      <c r="E11" s="910"/>
      <c r="F11" s="913"/>
      <c r="G11" s="82"/>
    </row>
    <row r="12" spans="1:7" ht="12.75">
      <c r="A12" s="82"/>
      <c r="B12" s="917"/>
      <c r="C12" s="919"/>
      <c r="D12" s="921"/>
      <c r="E12" s="910"/>
      <c r="F12" s="913"/>
      <c r="G12" s="82"/>
    </row>
    <row r="13" spans="1:7" ht="12.75">
      <c r="A13" s="82"/>
      <c r="B13" s="918"/>
      <c r="C13" s="904"/>
      <c r="D13" s="922"/>
      <c r="E13" s="911"/>
      <c r="F13" s="914"/>
      <c r="G13" s="82"/>
    </row>
    <row r="14" spans="1:7" ht="15.75" customHeight="1">
      <c r="A14" s="82"/>
      <c r="B14" s="127" t="s">
        <v>95</v>
      </c>
      <c r="C14" s="111" t="s">
        <v>196</v>
      </c>
      <c r="D14" s="168">
        <f>D15+D16+D20</f>
        <v>0</v>
      </c>
      <c r="E14" s="169">
        <f>E15+E16+E20</f>
        <v>0</v>
      </c>
      <c r="F14" s="177">
        <f>F15+F16+F20</f>
        <v>0</v>
      </c>
      <c r="G14" s="82"/>
    </row>
    <row r="15" spans="1:7" ht="15.75" customHeight="1">
      <c r="A15" s="82"/>
      <c r="B15" s="128">
        <v>1</v>
      </c>
      <c r="C15" s="112" t="s">
        <v>197</v>
      </c>
      <c r="D15" s="329"/>
      <c r="E15" s="330"/>
      <c r="F15" s="734"/>
      <c r="G15" s="735"/>
    </row>
    <row r="16" spans="1:7" ht="15.75" customHeight="1">
      <c r="A16" s="82"/>
      <c r="B16" s="128">
        <v>2</v>
      </c>
      <c r="C16" s="112" t="s">
        <v>198</v>
      </c>
      <c r="D16" s="170">
        <f>D17+D18+D19</f>
        <v>0</v>
      </c>
      <c r="E16" s="171">
        <f>E17+E18+E19</f>
        <v>0</v>
      </c>
      <c r="F16" s="177">
        <f>F17+F18+F19</f>
        <v>0</v>
      </c>
      <c r="G16" s="82"/>
    </row>
    <row r="17" spans="1:7" ht="15.75" customHeight="1">
      <c r="A17" s="82"/>
      <c r="B17" s="129" t="s">
        <v>52</v>
      </c>
      <c r="C17" s="113" t="s">
        <v>199</v>
      </c>
      <c r="D17" s="332"/>
      <c r="E17" s="333"/>
      <c r="F17" s="334"/>
      <c r="G17" s="82"/>
    </row>
    <row r="18" spans="1:7" ht="15.75" customHeight="1">
      <c r="A18" s="82"/>
      <c r="B18" s="130" t="s">
        <v>53</v>
      </c>
      <c r="C18" s="114" t="s">
        <v>200</v>
      </c>
      <c r="D18" s="335"/>
      <c r="E18" s="336"/>
      <c r="F18" s="337"/>
      <c r="G18" s="82"/>
    </row>
    <row r="19" spans="1:7" ht="15.75" customHeight="1">
      <c r="A19" s="82"/>
      <c r="B19" s="131" t="s">
        <v>54</v>
      </c>
      <c r="C19" s="115" t="s">
        <v>201</v>
      </c>
      <c r="D19" s="338"/>
      <c r="E19" s="339"/>
      <c r="F19" s="340"/>
      <c r="G19" s="82"/>
    </row>
    <row r="20" spans="1:7" ht="15.75" customHeight="1">
      <c r="A20" s="82"/>
      <c r="B20" s="128">
        <v>3</v>
      </c>
      <c r="C20" s="112" t="s">
        <v>203</v>
      </c>
      <c r="D20" s="329"/>
      <c r="E20" s="330"/>
      <c r="F20" s="331"/>
      <c r="G20" s="82"/>
    </row>
    <row r="21" spans="1:7" ht="15.75" customHeight="1">
      <c r="A21" s="82"/>
      <c r="B21" s="132" t="s">
        <v>96</v>
      </c>
      <c r="C21" s="116" t="s">
        <v>202</v>
      </c>
      <c r="D21" s="172">
        <f>D32+D22</f>
        <v>0</v>
      </c>
      <c r="E21" s="173">
        <f>E32+E22</f>
        <v>0</v>
      </c>
      <c r="F21" s="178">
        <f>F32+F22</f>
        <v>0</v>
      </c>
      <c r="G21" s="82"/>
    </row>
    <row r="22" spans="1:7" ht="15.75" customHeight="1">
      <c r="A22" s="82"/>
      <c r="B22" s="128">
        <v>4</v>
      </c>
      <c r="C22" s="266" t="s">
        <v>97</v>
      </c>
      <c r="D22" s="170">
        <f>D23+D26+D29</f>
        <v>0</v>
      </c>
      <c r="E22" s="171">
        <f>E23+E26+E29</f>
        <v>0</v>
      </c>
      <c r="F22" s="177">
        <f>F23+F26+F29</f>
        <v>0</v>
      </c>
      <c r="G22" s="82"/>
    </row>
    <row r="23" spans="1:7" ht="15.75" customHeight="1">
      <c r="A23" s="82"/>
      <c r="B23" s="129" t="s">
        <v>70</v>
      </c>
      <c r="C23" s="113" t="s">
        <v>216</v>
      </c>
      <c r="D23" s="182">
        <f>D24+D25</f>
        <v>0</v>
      </c>
      <c r="E23" s="183">
        <f>E24+E25</f>
        <v>0</v>
      </c>
      <c r="F23" s="184">
        <f>F24+F25</f>
        <v>0</v>
      </c>
      <c r="G23" s="82"/>
    </row>
    <row r="24" spans="1:7" ht="15.75" customHeight="1">
      <c r="A24" s="82"/>
      <c r="B24" s="130" t="s">
        <v>71</v>
      </c>
      <c r="C24" s="114" t="s">
        <v>204</v>
      </c>
      <c r="D24" s="335"/>
      <c r="E24" s="336"/>
      <c r="F24" s="337"/>
      <c r="G24" s="82"/>
    </row>
    <row r="25" spans="1:7" ht="15.75" customHeight="1">
      <c r="A25" s="82"/>
      <c r="B25" s="130" t="s">
        <v>72</v>
      </c>
      <c r="C25" s="114" t="s">
        <v>205</v>
      </c>
      <c r="D25" s="335"/>
      <c r="E25" s="336"/>
      <c r="F25" s="337"/>
      <c r="G25" s="82"/>
    </row>
    <row r="26" spans="1:7" ht="15.75" customHeight="1">
      <c r="A26" s="82"/>
      <c r="B26" s="130" t="s">
        <v>73</v>
      </c>
      <c r="C26" s="114" t="s">
        <v>85</v>
      </c>
      <c r="D26" s="185">
        <f>D27+D28</f>
        <v>0</v>
      </c>
      <c r="E26" s="186">
        <f>E27+E28</f>
        <v>0</v>
      </c>
      <c r="F26" s="187">
        <f>F27+F28</f>
        <v>0</v>
      </c>
      <c r="G26" s="82"/>
    </row>
    <row r="27" spans="1:7" ht="15.75" customHeight="1">
      <c r="A27" s="82"/>
      <c r="B27" s="130" t="s">
        <v>74</v>
      </c>
      <c r="C27" s="114" t="s">
        <v>204</v>
      </c>
      <c r="D27" s="335"/>
      <c r="E27" s="336"/>
      <c r="F27" s="337"/>
      <c r="G27" s="82"/>
    </row>
    <row r="28" spans="1:7" ht="15.75" customHeight="1">
      <c r="A28" s="82"/>
      <c r="B28" s="267" t="s">
        <v>75</v>
      </c>
      <c r="C28" s="268" t="s">
        <v>205</v>
      </c>
      <c r="D28" s="341"/>
      <c r="E28" s="342"/>
      <c r="F28" s="343"/>
      <c r="G28" s="82"/>
    </row>
    <row r="29" spans="1:7" ht="15.75" customHeight="1">
      <c r="A29" s="82"/>
      <c r="B29" s="267" t="s">
        <v>76</v>
      </c>
      <c r="C29" s="268" t="s">
        <v>218</v>
      </c>
      <c r="D29" s="185">
        <f>D30+D31</f>
        <v>0</v>
      </c>
      <c r="E29" s="186">
        <f>E30+E31</f>
        <v>0</v>
      </c>
      <c r="F29" s="187">
        <f>F30+F31</f>
        <v>0</v>
      </c>
      <c r="G29" s="82"/>
    </row>
    <row r="30" spans="1:7" ht="15.75" customHeight="1">
      <c r="A30" s="82"/>
      <c r="B30" s="267" t="s">
        <v>153</v>
      </c>
      <c r="C30" s="114" t="s">
        <v>204</v>
      </c>
      <c r="D30" s="341"/>
      <c r="E30" s="342"/>
      <c r="F30" s="343"/>
      <c r="G30" s="82"/>
    </row>
    <row r="31" spans="1:7" ht="15.75" customHeight="1">
      <c r="A31" s="82"/>
      <c r="B31" s="131" t="s">
        <v>154</v>
      </c>
      <c r="C31" s="115" t="s">
        <v>205</v>
      </c>
      <c r="D31" s="338"/>
      <c r="E31" s="339"/>
      <c r="F31" s="340"/>
      <c r="G31" s="82"/>
    </row>
    <row r="32" spans="1:7" ht="15.75" customHeight="1">
      <c r="A32" s="82"/>
      <c r="B32" s="127">
        <v>5</v>
      </c>
      <c r="C32" s="269" t="s">
        <v>98</v>
      </c>
      <c r="D32" s="170">
        <f>D33+D36</f>
        <v>0</v>
      </c>
      <c r="E32" s="171">
        <f>E33+E36</f>
        <v>0</v>
      </c>
      <c r="F32" s="177">
        <f>F33+F36</f>
        <v>0</v>
      </c>
      <c r="G32" s="82"/>
    </row>
    <row r="33" spans="1:7" ht="15.75" customHeight="1">
      <c r="A33" s="82"/>
      <c r="B33" s="129" t="s">
        <v>67</v>
      </c>
      <c r="C33" s="113" t="s">
        <v>216</v>
      </c>
      <c r="D33" s="182">
        <f>D34+D35</f>
        <v>0</v>
      </c>
      <c r="E33" s="183">
        <f>E34+E35</f>
        <v>0</v>
      </c>
      <c r="F33" s="184">
        <f>F34+F35</f>
        <v>0</v>
      </c>
      <c r="G33" s="82"/>
    </row>
    <row r="34" spans="1:7" ht="15.75" customHeight="1">
      <c r="A34" s="82"/>
      <c r="B34" s="130" t="s">
        <v>79</v>
      </c>
      <c r="C34" s="114" t="s">
        <v>204</v>
      </c>
      <c r="D34" s="335"/>
      <c r="E34" s="336"/>
      <c r="F34" s="337"/>
      <c r="G34" s="82"/>
    </row>
    <row r="35" spans="1:7" ht="15.75" customHeight="1">
      <c r="A35" s="82"/>
      <c r="B35" s="130" t="s">
        <v>80</v>
      </c>
      <c r="C35" s="114" t="s">
        <v>205</v>
      </c>
      <c r="D35" s="335"/>
      <c r="E35" s="336"/>
      <c r="F35" s="337"/>
      <c r="G35" s="82"/>
    </row>
    <row r="36" spans="1:7" ht="15.75" customHeight="1">
      <c r="A36" s="82"/>
      <c r="B36" s="130" t="s">
        <v>68</v>
      </c>
      <c r="C36" s="114" t="s">
        <v>85</v>
      </c>
      <c r="D36" s="185">
        <f>D37+D38</f>
        <v>0</v>
      </c>
      <c r="E36" s="186">
        <f>E37+E38</f>
        <v>0</v>
      </c>
      <c r="F36" s="187">
        <f>F37+F38</f>
        <v>0</v>
      </c>
      <c r="G36" s="82"/>
    </row>
    <row r="37" spans="1:7" ht="15.75" customHeight="1">
      <c r="A37" s="82"/>
      <c r="B37" s="130" t="s">
        <v>81</v>
      </c>
      <c r="C37" s="114" t="s">
        <v>204</v>
      </c>
      <c r="D37" s="335"/>
      <c r="E37" s="336"/>
      <c r="F37" s="337"/>
      <c r="G37" s="82"/>
    </row>
    <row r="38" spans="1:7" ht="15.75" customHeight="1">
      <c r="A38" s="82"/>
      <c r="B38" s="131" t="s">
        <v>82</v>
      </c>
      <c r="C38" s="115" t="s">
        <v>205</v>
      </c>
      <c r="D38" s="338"/>
      <c r="E38" s="339"/>
      <c r="F38" s="340"/>
      <c r="G38" s="82"/>
    </row>
    <row r="39" spans="1:7" ht="15.75" customHeight="1">
      <c r="A39" s="82"/>
      <c r="B39" s="128" t="s">
        <v>99</v>
      </c>
      <c r="C39" s="270" t="s">
        <v>100</v>
      </c>
      <c r="D39" s="168">
        <f>D40+D41</f>
        <v>0</v>
      </c>
      <c r="E39" s="169">
        <f>E40+E41</f>
        <v>0</v>
      </c>
      <c r="F39" s="176">
        <f>F40+F41</f>
        <v>0</v>
      </c>
      <c r="G39" s="82"/>
    </row>
    <row r="40" spans="1:7" ht="15.75" customHeight="1">
      <c r="A40" s="82"/>
      <c r="B40" s="271" t="s">
        <v>84</v>
      </c>
      <c r="C40" s="272" t="s">
        <v>209</v>
      </c>
      <c r="D40" s="344"/>
      <c r="E40" s="345"/>
      <c r="F40" s="346"/>
      <c r="G40" s="82"/>
    </row>
    <row r="41" spans="1:7" ht="15.75" customHeight="1">
      <c r="A41" s="82"/>
      <c r="B41" s="131" t="s">
        <v>86</v>
      </c>
      <c r="C41" s="273" t="s">
        <v>210</v>
      </c>
      <c r="D41" s="338"/>
      <c r="E41" s="339"/>
      <c r="F41" s="340"/>
      <c r="G41" s="82"/>
    </row>
    <row r="42" spans="1:7" ht="15.75" customHeight="1" thickBot="1">
      <c r="A42" s="82"/>
      <c r="B42" s="133"/>
      <c r="C42" s="118" t="s">
        <v>101</v>
      </c>
      <c r="D42" s="174">
        <f>D39+D21+D14</f>
        <v>0</v>
      </c>
      <c r="E42" s="175">
        <f>E39+E21+E14</f>
        <v>0</v>
      </c>
      <c r="F42" s="179">
        <f>F39+F21+F14</f>
        <v>0</v>
      </c>
      <c r="G42" s="82"/>
    </row>
    <row r="43" ht="7.5" customHeight="1" thickTop="1"/>
  </sheetData>
  <sheetProtection/>
  <mergeCells count="6">
    <mergeCell ref="E10:E13"/>
    <mergeCell ref="F10:F13"/>
    <mergeCell ref="B7:F7"/>
    <mergeCell ref="B10:B13"/>
    <mergeCell ref="C10:C13"/>
    <mergeCell ref="D10:D13"/>
  </mergeCells>
  <printOptions horizontalCentered="1"/>
  <pageMargins left="0.23" right="0.28" top="0.38" bottom="0.49" header="0.26" footer="0.24"/>
  <pageSetup fitToHeight="1" fitToWidth="1" horizontalDpi="600" verticalDpi="600" orientation="landscape" paperSize="9" r:id="rId1"/>
  <headerFooter alignWithMargins="0">
    <oddFooter>&amp;CСтрана &amp;P од &amp;N</oddFooter>
  </headerFooter>
  <ignoredErrors>
    <ignoredError sqref="B24:B4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81" customWidth="1"/>
    <col min="2" max="2" width="6.7109375" style="81" customWidth="1"/>
    <col min="3" max="3" width="34.7109375" style="81" customWidth="1"/>
    <col min="4" max="7" width="12.7109375" style="81" customWidth="1"/>
    <col min="8" max="16384" width="9.140625" style="81" customWidth="1"/>
  </cols>
  <sheetData>
    <row r="1" spans="1:5" ht="12.75">
      <c r="A1" s="58" t="s">
        <v>63</v>
      </c>
      <c r="B1" s="59"/>
      <c r="C1" s="58"/>
      <c r="D1" s="30"/>
      <c r="E1" s="82"/>
    </row>
    <row r="2" spans="1:5" s="196" customFormat="1" ht="12" customHeight="1">
      <c r="A2" s="193"/>
      <c r="B2" s="194"/>
      <c r="C2" s="193"/>
      <c r="D2" s="195"/>
      <c r="E2" s="274"/>
    </row>
    <row r="3" spans="1:5" ht="12" customHeight="1">
      <c r="A3" s="29"/>
      <c r="B3" s="29" t="str">
        <f>+CONCATENATE('Poc.strana'!$A$22," ",'Poc.strana'!$C$22)</f>
        <v>Назив енергетског субјекта: </v>
      </c>
      <c r="C3" s="29"/>
      <c r="D3" s="30"/>
      <c r="E3" s="82"/>
    </row>
    <row r="4" spans="1:5" ht="12" customHeight="1">
      <c r="A4" s="29"/>
      <c r="B4" s="29" t="str">
        <f>+CONCATENATE('Poc.strana'!$A$35," ",'Poc.strana'!$C$35)</f>
        <v>Датум обраде: </v>
      </c>
      <c r="C4" s="29"/>
      <c r="D4" s="203"/>
      <c r="E4" s="82"/>
    </row>
    <row r="5" spans="1:5" ht="12" customHeight="1">
      <c r="A5" s="82"/>
      <c r="B5" s="82"/>
      <c r="C5" s="82"/>
      <c r="D5" s="82"/>
      <c r="E5" s="82"/>
    </row>
    <row r="6" spans="1:5" ht="12" customHeight="1">
      <c r="A6" s="82"/>
      <c r="B6" s="108"/>
      <c r="C6" s="82"/>
      <c r="D6" s="82"/>
      <c r="E6" s="82"/>
    </row>
    <row r="7" spans="1:7" ht="12" customHeight="1">
      <c r="A7" s="82"/>
      <c r="B7" s="915" t="str">
        <f>CONCATENATE("Табела ЕТ-4-11.1 БРОЈ И УГОВОРЕНА СНАГА КУПАЦА - ПРОМЕНЕ - КРАЈ ",'Poc.strana'!C25,". ГОДИНЕ")</f>
        <v>Табела ЕТ-4-11.1 БРОЈ И УГОВОРЕНА СНАГА КУПАЦА - ПРОМЕНЕ - КРАЈ 2022. ГОДИНЕ</v>
      </c>
      <c r="C7" s="915"/>
      <c r="D7" s="915"/>
      <c r="E7" s="915"/>
      <c r="F7" s="915"/>
      <c r="G7" s="915"/>
    </row>
    <row r="8" spans="1:5" ht="12" customHeight="1">
      <c r="A8" s="82"/>
      <c r="B8" s="82"/>
      <c r="C8" s="108"/>
      <c r="D8" s="82"/>
      <c r="E8" s="109"/>
    </row>
    <row r="9" spans="1:5" ht="12" customHeight="1" thickBot="1">
      <c r="A9" s="82"/>
      <c r="B9" s="82"/>
      <c r="C9" s="108"/>
      <c r="D9" s="82"/>
      <c r="E9" s="109"/>
    </row>
    <row r="10" spans="1:7" s="204" customFormat="1" ht="25.5" customHeight="1" thickTop="1">
      <c r="A10" s="60"/>
      <c r="B10" s="916" t="s">
        <v>0</v>
      </c>
      <c r="C10" s="903" t="s">
        <v>299</v>
      </c>
      <c r="D10" s="923" t="s">
        <v>313</v>
      </c>
      <c r="E10" s="924"/>
      <c r="F10" s="923" t="s">
        <v>375</v>
      </c>
      <c r="G10" s="924"/>
    </row>
    <row r="11" spans="1:7" ht="13.5" customHeight="1">
      <c r="A11" s="82"/>
      <c r="B11" s="917"/>
      <c r="C11" s="919"/>
      <c r="D11" s="525"/>
      <c r="E11" s="527"/>
      <c r="F11" s="525"/>
      <c r="G11" s="527"/>
    </row>
    <row r="12" spans="1:7" ht="25.5">
      <c r="A12" s="82"/>
      <c r="B12" s="917"/>
      <c r="C12" s="919"/>
      <c r="D12" s="499" t="s">
        <v>257</v>
      </c>
      <c r="E12" s="528" t="s">
        <v>314</v>
      </c>
      <c r="F12" s="499" t="s">
        <v>257</v>
      </c>
      <c r="G12" s="528" t="s">
        <v>314</v>
      </c>
    </row>
    <row r="13" spans="1:7" ht="12.75">
      <c r="A13" s="82"/>
      <c r="B13" s="918"/>
      <c r="C13" s="904"/>
      <c r="D13" s="526"/>
      <c r="E13" s="386" t="s">
        <v>94</v>
      </c>
      <c r="F13" s="526"/>
      <c r="G13" s="386" t="s">
        <v>94</v>
      </c>
    </row>
    <row r="14" spans="1:7" ht="15" customHeight="1">
      <c r="A14" s="82"/>
      <c r="B14" s="127" t="s">
        <v>95</v>
      </c>
      <c r="C14" s="111" t="s">
        <v>196</v>
      </c>
      <c r="D14" s="197">
        <f>D15+D16+D20</f>
        <v>0</v>
      </c>
      <c r="E14" s="513">
        <f>E15+E16+E20</f>
        <v>0</v>
      </c>
      <c r="F14" s="501">
        <f>F15+F16+F20</f>
        <v>0</v>
      </c>
      <c r="G14" s="176">
        <f>G15+G16+G20</f>
        <v>0</v>
      </c>
    </row>
    <row r="15" spans="1:7" ht="15" customHeight="1">
      <c r="A15" s="82"/>
      <c r="B15" s="128">
        <v>1</v>
      </c>
      <c r="C15" s="112" t="s">
        <v>197</v>
      </c>
      <c r="D15" s="347"/>
      <c r="E15" s="514"/>
      <c r="F15" s="502"/>
      <c r="G15" s="331"/>
    </row>
    <row r="16" spans="1:7" ht="15" customHeight="1">
      <c r="A16" s="82"/>
      <c r="B16" s="128">
        <v>2</v>
      </c>
      <c r="C16" s="112" t="s">
        <v>198</v>
      </c>
      <c r="D16" s="198">
        <f>D17+D18+D19</f>
        <v>0</v>
      </c>
      <c r="E16" s="515">
        <f>E17+E18+E19</f>
        <v>0</v>
      </c>
      <c r="F16" s="503">
        <f>F17+F18+F19</f>
        <v>0</v>
      </c>
      <c r="G16" s="177">
        <f>G17+G18+G19</f>
        <v>0</v>
      </c>
    </row>
    <row r="17" spans="1:7" ht="15" customHeight="1">
      <c r="A17" s="82"/>
      <c r="B17" s="129" t="s">
        <v>52</v>
      </c>
      <c r="C17" s="113" t="s">
        <v>199</v>
      </c>
      <c r="D17" s="348"/>
      <c r="E17" s="516"/>
      <c r="F17" s="504"/>
      <c r="G17" s="334"/>
    </row>
    <row r="18" spans="1:7" ht="15" customHeight="1">
      <c r="A18" s="82"/>
      <c r="B18" s="130" t="s">
        <v>53</v>
      </c>
      <c r="C18" s="114" t="s">
        <v>200</v>
      </c>
      <c r="D18" s="349"/>
      <c r="E18" s="517"/>
      <c r="F18" s="505"/>
      <c r="G18" s="337"/>
    </row>
    <row r="19" spans="1:7" ht="15" customHeight="1">
      <c r="A19" s="82"/>
      <c r="B19" s="131" t="s">
        <v>54</v>
      </c>
      <c r="C19" s="115" t="s">
        <v>201</v>
      </c>
      <c r="D19" s="350"/>
      <c r="E19" s="518"/>
      <c r="F19" s="506"/>
      <c r="G19" s="340"/>
    </row>
    <row r="20" spans="1:7" ht="15" customHeight="1">
      <c r="A20" s="82"/>
      <c r="B20" s="128">
        <v>3</v>
      </c>
      <c r="C20" s="112" t="s">
        <v>203</v>
      </c>
      <c r="D20" s="347"/>
      <c r="E20" s="514"/>
      <c r="F20" s="502"/>
      <c r="G20" s="331"/>
    </row>
    <row r="21" spans="1:7" ht="15" customHeight="1">
      <c r="A21" s="82"/>
      <c r="B21" s="132" t="s">
        <v>96</v>
      </c>
      <c r="C21" s="116" t="s">
        <v>202</v>
      </c>
      <c r="D21" s="199">
        <f>D32+D22</f>
        <v>0</v>
      </c>
      <c r="E21" s="519">
        <f>E32+E22</f>
        <v>0</v>
      </c>
      <c r="F21" s="507">
        <f>F32+F22</f>
        <v>0</v>
      </c>
      <c r="G21" s="178">
        <f>G32+G22</f>
        <v>0</v>
      </c>
    </row>
    <row r="22" spans="1:7" ht="15" customHeight="1">
      <c r="A22" s="82"/>
      <c r="B22" s="128">
        <v>4</v>
      </c>
      <c r="C22" s="266" t="s">
        <v>97</v>
      </c>
      <c r="D22" s="198">
        <f>D23+D26+D29</f>
        <v>0</v>
      </c>
      <c r="E22" s="515">
        <f>E23+E26+E29</f>
        <v>0</v>
      </c>
      <c r="F22" s="503">
        <f>F23+F26+F29</f>
        <v>0</v>
      </c>
      <c r="G22" s="177">
        <f>G23+G26+G29</f>
        <v>0</v>
      </c>
    </row>
    <row r="23" spans="1:7" ht="15" customHeight="1">
      <c r="A23" s="82"/>
      <c r="B23" s="129" t="s">
        <v>70</v>
      </c>
      <c r="C23" s="113" t="s">
        <v>216</v>
      </c>
      <c r="D23" s="200">
        <f>D24+D25</f>
        <v>0</v>
      </c>
      <c r="E23" s="520">
        <f>E24+E25</f>
        <v>0</v>
      </c>
      <c r="F23" s="508">
        <f>F24+F25</f>
        <v>0</v>
      </c>
      <c r="G23" s="184">
        <f>G24+G25</f>
        <v>0</v>
      </c>
    </row>
    <row r="24" spans="1:7" ht="15" customHeight="1">
      <c r="A24" s="82"/>
      <c r="B24" s="130" t="s">
        <v>71</v>
      </c>
      <c r="C24" s="114" t="s">
        <v>204</v>
      </c>
      <c r="D24" s="349"/>
      <c r="E24" s="517"/>
      <c r="F24" s="505"/>
      <c r="G24" s="337"/>
    </row>
    <row r="25" spans="1:7" ht="15" customHeight="1">
      <c r="A25" s="82"/>
      <c r="B25" s="130" t="s">
        <v>72</v>
      </c>
      <c r="C25" s="114" t="s">
        <v>205</v>
      </c>
      <c r="D25" s="349"/>
      <c r="E25" s="517"/>
      <c r="F25" s="505"/>
      <c r="G25" s="337"/>
    </row>
    <row r="26" spans="1:7" ht="15" customHeight="1">
      <c r="A26" s="82"/>
      <c r="B26" s="130" t="s">
        <v>73</v>
      </c>
      <c r="C26" s="114" t="s">
        <v>85</v>
      </c>
      <c r="D26" s="201">
        <f>D27+D28</f>
        <v>0</v>
      </c>
      <c r="E26" s="521">
        <f>E27+E28</f>
        <v>0</v>
      </c>
      <c r="F26" s="509">
        <f>F27+F28</f>
        <v>0</v>
      </c>
      <c r="G26" s="187">
        <f>G27+G28</f>
        <v>0</v>
      </c>
    </row>
    <row r="27" spans="1:7" ht="15" customHeight="1">
      <c r="A27" s="82"/>
      <c r="B27" s="130" t="s">
        <v>74</v>
      </c>
      <c r="C27" s="114" t="s">
        <v>204</v>
      </c>
      <c r="D27" s="349"/>
      <c r="E27" s="517"/>
      <c r="F27" s="505"/>
      <c r="G27" s="337"/>
    </row>
    <row r="28" spans="1:7" ht="15" customHeight="1">
      <c r="A28" s="82"/>
      <c r="B28" s="267" t="s">
        <v>75</v>
      </c>
      <c r="C28" s="268" t="s">
        <v>205</v>
      </c>
      <c r="D28" s="351"/>
      <c r="E28" s="522"/>
      <c r="F28" s="510"/>
      <c r="G28" s="343"/>
    </row>
    <row r="29" spans="1:7" ht="26.25" customHeight="1">
      <c r="A29" s="82"/>
      <c r="B29" s="267" t="s">
        <v>76</v>
      </c>
      <c r="C29" s="268" t="s">
        <v>236</v>
      </c>
      <c r="D29" s="201">
        <f>D30+D31</f>
        <v>0</v>
      </c>
      <c r="E29" s="521">
        <f>E30+E31</f>
        <v>0</v>
      </c>
      <c r="F29" s="509">
        <f>F30+F31</f>
        <v>0</v>
      </c>
      <c r="G29" s="187">
        <f>G30+G31</f>
        <v>0</v>
      </c>
    </row>
    <row r="30" spans="1:7" ht="15" customHeight="1">
      <c r="A30" s="82"/>
      <c r="B30" s="267" t="s">
        <v>153</v>
      </c>
      <c r="C30" s="114" t="s">
        <v>204</v>
      </c>
      <c r="D30" s="351"/>
      <c r="E30" s="522"/>
      <c r="F30" s="510"/>
      <c r="G30" s="343"/>
    </row>
    <row r="31" spans="1:7" ht="15" customHeight="1">
      <c r="A31" s="82"/>
      <c r="B31" s="131" t="s">
        <v>154</v>
      </c>
      <c r="C31" s="115" t="s">
        <v>205</v>
      </c>
      <c r="D31" s="350"/>
      <c r="E31" s="518"/>
      <c r="F31" s="506"/>
      <c r="G31" s="340"/>
    </row>
    <row r="32" spans="1:7" ht="15" customHeight="1">
      <c r="A32" s="82"/>
      <c r="B32" s="127">
        <v>5</v>
      </c>
      <c r="C32" s="269" t="s">
        <v>98</v>
      </c>
      <c r="D32" s="198">
        <f>D33+D36</f>
        <v>0</v>
      </c>
      <c r="E32" s="515">
        <f>E33+E36</f>
        <v>0</v>
      </c>
      <c r="F32" s="503">
        <f>F33+F36</f>
        <v>0</v>
      </c>
      <c r="G32" s="177">
        <f>G33+G36</f>
        <v>0</v>
      </c>
    </row>
    <row r="33" spans="1:7" ht="15" customHeight="1">
      <c r="A33" s="82"/>
      <c r="B33" s="129" t="s">
        <v>67</v>
      </c>
      <c r="C33" s="113" t="s">
        <v>216</v>
      </c>
      <c r="D33" s="200">
        <f>D34+D35</f>
        <v>0</v>
      </c>
      <c r="E33" s="520">
        <f>E34+E35</f>
        <v>0</v>
      </c>
      <c r="F33" s="508">
        <f>F34+F35</f>
        <v>0</v>
      </c>
      <c r="G33" s="184">
        <f>G34+G35</f>
        <v>0</v>
      </c>
    </row>
    <row r="34" spans="1:7" ht="15" customHeight="1">
      <c r="A34" s="82"/>
      <c r="B34" s="130" t="s">
        <v>79</v>
      </c>
      <c r="C34" s="114" t="s">
        <v>204</v>
      </c>
      <c r="D34" s="349"/>
      <c r="E34" s="517"/>
      <c r="F34" s="505"/>
      <c r="G34" s="337"/>
    </row>
    <row r="35" spans="1:7" ht="15" customHeight="1">
      <c r="A35" s="82"/>
      <c r="B35" s="130" t="s">
        <v>80</v>
      </c>
      <c r="C35" s="114" t="s">
        <v>205</v>
      </c>
      <c r="D35" s="349"/>
      <c r="E35" s="517"/>
      <c r="F35" s="505"/>
      <c r="G35" s="337"/>
    </row>
    <row r="36" spans="1:7" ht="15" customHeight="1">
      <c r="A36" s="82"/>
      <c r="B36" s="130" t="s">
        <v>68</v>
      </c>
      <c r="C36" s="114" t="s">
        <v>85</v>
      </c>
      <c r="D36" s="201">
        <f>D37+D38</f>
        <v>0</v>
      </c>
      <c r="E36" s="521">
        <f>E37+E38</f>
        <v>0</v>
      </c>
      <c r="F36" s="509">
        <f>F37+F38</f>
        <v>0</v>
      </c>
      <c r="G36" s="187">
        <f>G37+G38</f>
        <v>0</v>
      </c>
    </row>
    <row r="37" spans="1:7" ht="15" customHeight="1">
      <c r="A37" s="82"/>
      <c r="B37" s="130" t="s">
        <v>81</v>
      </c>
      <c r="C37" s="114" t="s">
        <v>204</v>
      </c>
      <c r="D37" s="349"/>
      <c r="E37" s="517"/>
      <c r="F37" s="505"/>
      <c r="G37" s="337"/>
    </row>
    <row r="38" spans="1:7" ht="15" customHeight="1">
      <c r="A38" s="82"/>
      <c r="B38" s="131" t="s">
        <v>82</v>
      </c>
      <c r="C38" s="115" t="s">
        <v>205</v>
      </c>
      <c r="D38" s="350"/>
      <c r="E38" s="518"/>
      <c r="F38" s="506"/>
      <c r="G38" s="340"/>
    </row>
    <row r="39" spans="1:7" ht="15" customHeight="1">
      <c r="A39" s="82"/>
      <c r="B39" s="128" t="s">
        <v>99</v>
      </c>
      <c r="C39" s="270" t="s">
        <v>100</v>
      </c>
      <c r="D39" s="197">
        <f>D40+D41</f>
        <v>0</v>
      </c>
      <c r="E39" s="513">
        <f>E40+E41</f>
        <v>0</v>
      </c>
      <c r="F39" s="501">
        <f>F40+F41</f>
        <v>0</v>
      </c>
      <c r="G39" s="176">
        <f>G40+G41</f>
        <v>0</v>
      </c>
    </row>
    <row r="40" spans="1:7" ht="15" customHeight="1">
      <c r="A40" s="82"/>
      <c r="B40" s="271" t="s">
        <v>84</v>
      </c>
      <c r="C40" s="272" t="s">
        <v>209</v>
      </c>
      <c r="D40" s="352"/>
      <c r="E40" s="523"/>
      <c r="F40" s="511"/>
      <c r="G40" s="346"/>
    </row>
    <row r="41" spans="1:7" ht="15" customHeight="1">
      <c r="A41" s="82"/>
      <c r="B41" s="131" t="s">
        <v>86</v>
      </c>
      <c r="C41" s="273" t="s">
        <v>210</v>
      </c>
      <c r="D41" s="350"/>
      <c r="E41" s="518"/>
      <c r="F41" s="506"/>
      <c r="G41" s="340"/>
    </row>
    <row r="42" spans="1:7" ht="13.5" customHeight="1" thickBot="1">
      <c r="A42" s="82"/>
      <c r="B42" s="117"/>
      <c r="C42" s="118" t="s">
        <v>101</v>
      </c>
      <c r="D42" s="202">
        <f>D39+D21+D14</f>
        <v>0</v>
      </c>
      <c r="E42" s="524">
        <f>E39+E21+E14</f>
        <v>0</v>
      </c>
      <c r="F42" s="512">
        <f>F39+F21+F14</f>
        <v>0</v>
      </c>
      <c r="G42" s="179">
        <f>G39+G21+G14</f>
        <v>0</v>
      </c>
    </row>
    <row r="43" ht="13.5" thickTop="1"/>
    <row r="44" ht="12.75">
      <c r="B44" s="58" t="s">
        <v>370</v>
      </c>
    </row>
  </sheetData>
  <sheetProtection/>
  <mergeCells count="5">
    <mergeCell ref="D10:E10"/>
    <mergeCell ref="F10:G10"/>
    <mergeCell ref="B7:G7"/>
    <mergeCell ref="B10:B13"/>
    <mergeCell ref="C10:C13"/>
  </mergeCells>
  <printOptions horizontalCentered="1"/>
  <pageMargins left="0.21" right="0.17" top="0.31496062992125984" bottom="0.4330708661417323" header="0.15748031496062992" footer="0.1968503937007874"/>
  <pageSetup fitToHeight="1" fitToWidth="1" horizontalDpi="600" verticalDpi="600" orientation="portrait" paperSize="9" r:id="rId1"/>
  <headerFooter alignWithMargins="0">
    <oddFooter>&amp;CСтрана &amp;P од &amp;N</oddFooter>
  </headerFooter>
  <ignoredErrors>
    <ignoredError sqref="B24:B42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A1" sqref="A1"/>
    </sheetView>
  </sheetViews>
  <sheetFormatPr defaultColWidth="13.7109375" defaultRowHeight="12.75"/>
  <cols>
    <col min="1" max="1" width="3.7109375" style="81" customWidth="1"/>
    <col min="2" max="2" width="6.7109375" style="81" customWidth="1"/>
    <col min="3" max="3" width="43.00390625" style="81" customWidth="1"/>
    <col min="4" max="9" width="12.7109375" style="81" customWidth="1"/>
    <col min="10" max="10" width="2.28125" style="81" customWidth="1"/>
    <col min="11" max="228" width="9.140625" style="81" customWidth="1"/>
    <col min="229" max="229" width="3.7109375" style="81" customWidth="1"/>
    <col min="230" max="230" width="6.7109375" style="81" customWidth="1"/>
    <col min="231" max="16384" width="13.7109375" style="81" customWidth="1"/>
  </cols>
  <sheetData>
    <row r="1" spans="1:10" ht="12.75">
      <c r="A1" s="747" t="s">
        <v>63</v>
      </c>
      <c r="B1" s="748"/>
      <c r="C1" s="747"/>
      <c r="D1" s="732"/>
      <c r="E1" s="732"/>
      <c r="F1" s="732"/>
      <c r="G1" s="732"/>
      <c r="H1" s="732"/>
      <c r="I1" s="732"/>
      <c r="J1" s="732"/>
    </row>
    <row r="2" spans="1:10" ht="12.75">
      <c r="A2" s="747"/>
      <c r="B2" s="748"/>
      <c r="C2" s="747"/>
      <c r="D2" s="732"/>
      <c r="E2" s="732"/>
      <c r="F2" s="732"/>
      <c r="G2" s="732"/>
      <c r="H2" s="732"/>
      <c r="I2" s="732"/>
      <c r="J2" s="732"/>
    </row>
    <row r="3" spans="1:10" ht="12.75">
      <c r="A3" s="743"/>
      <c r="B3" s="743" t="str">
        <f>+CONCATENATE('Poc.strana'!$A$22," ",'Poc.strana'!$C$22)</f>
        <v>Назив енергетског субјекта: </v>
      </c>
      <c r="C3" s="743"/>
      <c r="D3" s="732"/>
      <c r="E3" s="732"/>
      <c r="F3" s="732"/>
      <c r="G3" s="732"/>
      <c r="H3" s="732"/>
      <c r="I3" s="732"/>
      <c r="J3" s="732"/>
    </row>
    <row r="4" spans="1:10" ht="12.75">
      <c r="A4" s="743"/>
      <c r="B4" s="743" t="str">
        <f>+CONCATENATE('Poc.strana'!$A$35," ",'Poc.strana'!$C$35)</f>
        <v>Датум обраде: </v>
      </c>
      <c r="C4" s="743"/>
      <c r="D4" s="732"/>
      <c r="E4" s="732"/>
      <c r="F4" s="732"/>
      <c r="G4" s="732"/>
      <c r="H4" s="732"/>
      <c r="I4" s="732"/>
      <c r="J4" s="732"/>
    </row>
    <row r="5" spans="1:10" ht="12.75">
      <c r="A5" s="732"/>
      <c r="B5" s="732"/>
      <c r="C5" s="732"/>
      <c r="D5" s="732"/>
      <c r="E5" s="732"/>
      <c r="F5" s="732"/>
      <c r="G5" s="732"/>
      <c r="H5" s="732"/>
      <c r="I5" s="732"/>
      <c r="J5" s="732"/>
    </row>
    <row r="6" spans="1:10" ht="12.75">
      <c r="A6" s="732"/>
      <c r="B6" s="736"/>
      <c r="C6" s="732"/>
      <c r="D6" s="732"/>
      <c r="E6" s="732"/>
      <c r="F6" s="732"/>
      <c r="G6" s="732"/>
      <c r="H6" s="732"/>
      <c r="I6" s="732"/>
      <c r="J6" s="732"/>
    </row>
    <row r="7" spans="1:10" ht="12.75">
      <c r="A7" s="732"/>
      <c r="B7" s="915" t="str">
        <f>CONCATENATE("Табела ЕТ-4-11.2 ПРЕУЗИМАЊЕ МЕРНИХ МЕСТА У ",'Poc.strana'!C25,". ГОДИНИ")</f>
        <v>Табела ЕТ-4-11.2 ПРЕУЗИМАЊЕ МЕРНИХ МЕСТА У 2022. ГОДИНИ</v>
      </c>
      <c r="C7" s="915"/>
      <c r="D7" s="915"/>
      <c r="E7" s="915"/>
      <c r="F7" s="915"/>
      <c r="G7" s="915"/>
      <c r="H7" s="915"/>
      <c r="I7" s="915"/>
      <c r="J7" s="732"/>
    </row>
    <row r="8" spans="1:10" ht="12.75">
      <c r="A8" s="732"/>
      <c r="B8" s="732"/>
      <c r="C8" s="736"/>
      <c r="D8" s="737"/>
      <c r="E8" s="737"/>
      <c r="F8" s="732"/>
      <c r="G8" s="737"/>
      <c r="H8" s="737"/>
      <c r="I8" s="732"/>
      <c r="J8" s="732"/>
    </row>
    <row r="9" spans="1:10" ht="13.5" thickBot="1">
      <c r="A9" s="732"/>
      <c r="B9" s="732"/>
      <c r="C9" s="736"/>
      <c r="D9" s="737"/>
      <c r="E9" s="737"/>
      <c r="F9" s="732"/>
      <c r="G9" s="737"/>
      <c r="H9" s="737"/>
      <c r="I9" s="732"/>
      <c r="J9" s="732"/>
    </row>
    <row r="10" spans="1:10" ht="13.5" customHeight="1" thickTop="1">
      <c r="A10" s="732"/>
      <c r="B10" s="933" t="s">
        <v>0</v>
      </c>
      <c r="C10" s="936" t="s">
        <v>489</v>
      </c>
      <c r="D10" s="939" t="s">
        <v>299</v>
      </c>
      <c r="E10" s="940"/>
      <c r="F10" s="941"/>
      <c r="G10" s="939" t="s">
        <v>484</v>
      </c>
      <c r="H10" s="940"/>
      <c r="I10" s="944"/>
      <c r="J10" s="732"/>
    </row>
    <row r="11" spans="1:10" ht="13.5" customHeight="1">
      <c r="A11" s="732"/>
      <c r="B11" s="934"/>
      <c r="C11" s="937"/>
      <c r="D11" s="942"/>
      <c r="E11" s="926"/>
      <c r="F11" s="943"/>
      <c r="G11" s="942"/>
      <c r="H11" s="926"/>
      <c r="I11" s="945"/>
      <c r="J11" s="732"/>
    </row>
    <row r="12" spans="1:10" ht="24.75" customHeight="1">
      <c r="A12" s="732"/>
      <c r="B12" s="934"/>
      <c r="C12" s="937"/>
      <c r="D12" s="946" t="s">
        <v>485</v>
      </c>
      <c r="E12" s="947" t="str">
        <f>CONCATENATE("Број преузетих мерних места у ",'Poc.strana'!C25,". години")</f>
        <v>Број преузетих мерних места у 2022. години</v>
      </c>
      <c r="F12" s="925" t="s">
        <v>492</v>
      </c>
      <c r="G12" s="927" t="s">
        <v>485</v>
      </c>
      <c r="H12" s="929" t="str">
        <f>CONCATENATE("Број преузетих мерних места у ",'Poc.strana'!C25,". години")</f>
        <v>Број преузетих мерних места у 2022. години</v>
      </c>
      <c r="I12" s="931" t="s">
        <v>492</v>
      </c>
      <c r="J12" s="805"/>
    </row>
    <row r="13" spans="1:10" ht="27" customHeight="1">
      <c r="A13" s="732"/>
      <c r="B13" s="935"/>
      <c r="C13" s="938"/>
      <c r="D13" s="942"/>
      <c r="E13" s="948"/>
      <c r="F13" s="926"/>
      <c r="G13" s="928"/>
      <c r="H13" s="930"/>
      <c r="I13" s="932"/>
      <c r="J13" s="805"/>
    </row>
    <row r="14" spans="1:10" ht="12.75">
      <c r="A14" s="732"/>
      <c r="B14" s="749" t="s">
        <v>47</v>
      </c>
      <c r="C14" s="750" t="s">
        <v>469</v>
      </c>
      <c r="D14" s="769"/>
      <c r="E14" s="770"/>
      <c r="F14" s="771"/>
      <c r="G14" s="772"/>
      <c r="H14" s="773"/>
      <c r="I14" s="774"/>
      <c r="J14" s="732"/>
    </row>
    <row r="15" spans="1:10" ht="12.75">
      <c r="A15" s="732"/>
      <c r="B15" s="751" t="s">
        <v>51</v>
      </c>
      <c r="C15" s="752" t="s">
        <v>470</v>
      </c>
      <c r="D15" s="775">
        <f aca="true" t="shared" si="0" ref="D15:I15">SUM(D16:D18)</f>
        <v>0</v>
      </c>
      <c r="E15" s="776">
        <f t="shared" si="0"/>
        <v>0</v>
      </c>
      <c r="F15" s="777">
        <f t="shared" si="0"/>
        <v>0</v>
      </c>
      <c r="G15" s="775">
        <f t="shared" si="0"/>
        <v>0</v>
      </c>
      <c r="H15" s="776">
        <f t="shared" si="0"/>
        <v>0</v>
      </c>
      <c r="I15" s="778">
        <f t="shared" si="0"/>
        <v>0</v>
      </c>
      <c r="J15" s="732"/>
    </row>
    <row r="16" spans="1:10" ht="12.75">
      <c r="A16" s="732"/>
      <c r="B16" s="753" t="s">
        <v>52</v>
      </c>
      <c r="C16" s="754" t="s">
        <v>25</v>
      </c>
      <c r="D16" s="779"/>
      <c r="E16" s="780"/>
      <c r="F16" s="781"/>
      <c r="G16" s="779"/>
      <c r="H16" s="780"/>
      <c r="I16" s="782"/>
      <c r="J16" s="732"/>
    </row>
    <row r="17" spans="1:10" ht="12.75">
      <c r="A17" s="732"/>
      <c r="B17" s="753" t="s">
        <v>53</v>
      </c>
      <c r="C17" s="754" t="s">
        <v>32</v>
      </c>
      <c r="D17" s="779"/>
      <c r="E17" s="780"/>
      <c r="F17" s="781"/>
      <c r="G17" s="779"/>
      <c r="H17" s="780"/>
      <c r="I17" s="782"/>
      <c r="J17" s="732"/>
    </row>
    <row r="18" spans="1:10" ht="12.75">
      <c r="A18" s="732"/>
      <c r="B18" s="753" t="s">
        <v>54</v>
      </c>
      <c r="C18" s="755" t="s">
        <v>31</v>
      </c>
      <c r="D18" s="783"/>
      <c r="E18" s="784"/>
      <c r="F18" s="781"/>
      <c r="G18" s="785"/>
      <c r="H18" s="784"/>
      <c r="I18" s="782"/>
      <c r="J18" s="732"/>
    </row>
    <row r="19" spans="1:10" ht="12.75">
      <c r="A19" s="732"/>
      <c r="B19" s="756" t="s">
        <v>55</v>
      </c>
      <c r="C19" s="757" t="s">
        <v>488</v>
      </c>
      <c r="D19" s="769"/>
      <c r="E19" s="786"/>
      <c r="F19" s="771"/>
      <c r="G19" s="769"/>
      <c r="H19" s="786"/>
      <c r="I19" s="787"/>
      <c r="J19" s="732"/>
    </row>
    <row r="20" spans="1:10" ht="12.75">
      <c r="A20" s="732"/>
      <c r="B20" s="758" t="s">
        <v>66</v>
      </c>
      <c r="C20" s="759" t="s">
        <v>471</v>
      </c>
      <c r="D20" s="775">
        <f>SUM(D21:D22)</f>
        <v>0</v>
      </c>
      <c r="E20" s="776">
        <f>SUM(E21:E22)</f>
        <v>0</v>
      </c>
      <c r="F20" s="777">
        <f>SUM(F21:F22)</f>
        <v>0</v>
      </c>
      <c r="G20" s="788"/>
      <c r="H20" s="789"/>
      <c r="I20" s="790"/>
      <c r="J20" s="732"/>
    </row>
    <row r="21" spans="1:10" ht="12.75">
      <c r="A21" s="732"/>
      <c r="B21" s="760" t="s">
        <v>70</v>
      </c>
      <c r="C21" s="761" t="s">
        <v>472</v>
      </c>
      <c r="D21" s="779"/>
      <c r="E21" s="784"/>
      <c r="F21" s="791"/>
      <c r="G21" s="792"/>
      <c r="H21" s="793"/>
      <c r="I21" s="794"/>
      <c r="J21" s="732"/>
    </row>
    <row r="22" spans="1:10" ht="12.75">
      <c r="A22" s="732"/>
      <c r="B22" s="762" t="s">
        <v>73</v>
      </c>
      <c r="C22" s="763" t="s">
        <v>473</v>
      </c>
      <c r="D22" s="783"/>
      <c r="E22" s="784"/>
      <c r="F22" s="795"/>
      <c r="G22" s="792"/>
      <c r="H22" s="793"/>
      <c r="I22" s="794"/>
      <c r="J22" s="732"/>
    </row>
    <row r="23" spans="1:10" ht="12.75">
      <c r="A23" s="732"/>
      <c r="B23" s="753" t="s">
        <v>486</v>
      </c>
      <c r="C23" s="764" t="s">
        <v>100</v>
      </c>
      <c r="D23" s="775">
        <f>SUM(D24:D25)</f>
        <v>0</v>
      </c>
      <c r="E23" s="776">
        <f>SUM(E24:E25)</f>
        <v>0</v>
      </c>
      <c r="F23" s="777">
        <f>SUM(F24:F25)</f>
        <v>0</v>
      </c>
      <c r="G23" s="792"/>
      <c r="H23" s="793"/>
      <c r="I23" s="794"/>
      <c r="J23" s="732"/>
    </row>
    <row r="24" spans="1:10" ht="12.75">
      <c r="A24" s="732"/>
      <c r="B24" s="753" t="s">
        <v>67</v>
      </c>
      <c r="C24" s="765" t="s">
        <v>474</v>
      </c>
      <c r="D24" s="796"/>
      <c r="E24" s="797"/>
      <c r="F24" s="781"/>
      <c r="G24" s="792"/>
      <c r="H24" s="793"/>
      <c r="I24" s="794"/>
      <c r="J24" s="732"/>
    </row>
    <row r="25" spans="1:10" ht="12.75">
      <c r="A25" s="732"/>
      <c r="B25" s="766" t="s">
        <v>68</v>
      </c>
      <c r="C25" s="763" t="s">
        <v>475</v>
      </c>
      <c r="D25" s="796"/>
      <c r="E25" s="797"/>
      <c r="F25" s="781"/>
      <c r="G25" s="798"/>
      <c r="H25" s="799"/>
      <c r="I25" s="800"/>
      <c r="J25" s="732"/>
    </row>
    <row r="26" spans="1:10" ht="13.5" thickBot="1">
      <c r="A26" s="732"/>
      <c r="B26" s="767" t="s">
        <v>487</v>
      </c>
      <c r="C26" s="768" t="s">
        <v>92</v>
      </c>
      <c r="D26" s="801">
        <f>SUM(D14+D15+D19+D20+D23)</f>
        <v>0</v>
      </c>
      <c r="E26" s="802">
        <f>SUM(E14+E15+E19+E20+E23)</f>
        <v>0</v>
      </c>
      <c r="F26" s="803">
        <f>SUM(F14+F15+F19+F20+F23)</f>
        <v>0</v>
      </c>
      <c r="G26" s="804">
        <f>SUM(G15+G19)</f>
        <v>0</v>
      </c>
      <c r="H26" s="806">
        <f>SUM(H15+H19)</f>
        <v>0</v>
      </c>
      <c r="I26" s="807">
        <f>SUM(I15+I19)</f>
        <v>0</v>
      </c>
      <c r="J26" s="732"/>
    </row>
    <row r="27" spans="1:10" ht="13.5" thickTop="1">
      <c r="A27" s="732"/>
      <c r="B27" s="738"/>
      <c r="C27" s="739"/>
      <c r="D27" s="740"/>
      <c r="E27" s="740"/>
      <c r="F27" s="740"/>
      <c r="G27" s="740"/>
      <c r="H27" s="740"/>
      <c r="I27" s="740"/>
      <c r="J27" s="732"/>
    </row>
    <row r="28" spans="1:10" ht="12.75">
      <c r="A28" s="732"/>
      <c r="B28" s="743" t="s">
        <v>262</v>
      </c>
      <c r="C28" s="732"/>
      <c r="D28" s="732"/>
      <c r="E28" s="732"/>
      <c r="F28" s="732"/>
      <c r="G28" s="732"/>
      <c r="H28" s="732"/>
      <c r="I28" s="732"/>
      <c r="J28" s="732"/>
    </row>
    <row r="29" spans="1:10" ht="12.75">
      <c r="A29" s="732"/>
      <c r="B29" s="743" t="str">
        <f>CONCATENATE("Уносе се подаци за стање на дан 31.12.",'Poc.strana'!C25,".")</f>
        <v>Уносе се подаци за стање на дан 31.12.2022.</v>
      </c>
      <c r="C29" s="732"/>
      <c r="D29" s="732"/>
      <c r="E29" s="732"/>
      <c r="F29" s="732"/>
      <c r="G29" s="732"/>
      <c r="H29" s="732"/>
      <c r="I29" s="732"/>
      <c r="J29" s="732"/>
    </row>
    <row r="30" spans="1:10" ht="12.75">
      <c r="A30" s="732"/>
      <c r="B30" s="732"/>
      <c r="C30" s="732"/>
      <c r="D30" s="732"/>
      <c r="E30" s="732"/>
      <c r="F30" s="732"/>
      <c r="G30" s="732"/>
      <c r="H30" s="732"/>
      <c r="I30" s="732"/>
      <c r="J30" s="732"/>
    </row>
    <row r="31" spans="1:10" ht="12.75">
      <c r="A31" s="732"/>
      <c r="B31" s="732"/>
      <c r="C31" s="732"/>
      <c r="D31" s="732"/>
      <c r="E31" s="732"/>
      <c r="F31" s="732"/>
      <c r="G31" s="732"/>
      <c r="H31" s="732"/>
      <c r="I31" s="732"/>
      <c r="J31" s="732"/>
    </row>
  </sheetData>
  <sheetProtection/>
  <mergeCells count="11">
    <mergeCell ref="E12:E13"/>
    <mergeCell ref="F12:F13"/>
    <mergeCell ref="G12:G13"/>
    <mergeCell ref="H12:H13"/>
    <mergeCell ref="I12:I13"/>
    <mergeCell ref="B7:I7"/>
    <mergeCell ref="B10:B13"/>
    <mergeCell ref="C10:C13"/>
    <mergeCell ref="D10:F11"/>
    <mergeCell ref="G10:I11"/>
    <mergeCell ref="D12:D13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81" customWidth="1"/>
    <col min="2" max="2" width="6.7109375" style="81" customWidth="1"/>
    <col min="3" max="3" width="13.7109375" style="81" customWidth="1"/>
    <col min="4" max="12" width="12.7109375" style="81" customWidth="1"/>
    <col min="13" max="13" width="2.28125" style="81" customWidth="1"/>
    <col min="14" max="16384" width="9.140625" style="81" customWidth="1"/>
  </cols>
  <sheetData>
    <row r="1" spans="1:13" ht="12" customHeight="1">
      <c r="A1" s="58" t="s">
        <v>63</v>
      </c>
      <c r="B1" s="59"/>
      <c r="C1" s="58"/>
      <c r="D1" s="30"/>
      <c r="E1" s="82"/>
      <c r="F1" s="82"/>
      <c r="G1" s="82"/>
      <c r="H1" s="82"/>
      <c r="I1" s="82"/>
      <c r="J1" s="82"/>
      <c r="K1" s="82"/>
      <c r="L1" s="82"/>
      <c r="M1" s="82"/>
    </row>
    <row r="2" spans="1:13" ht="12" customHeight="1">
      <c r="A2" s="58"/>
      <c r="B2" s="59"/>
      <c r="C2" s="58"/>
      <c r="D2" s="30"/>
      <c r="E2" s="82"/>
      <c r="F2" s="82"/>
      <c r="G2" s="82"/>
      <c r="H2" s="82"/>
      <c r="I2" s="82"/>
      <c r="J2" s="82"/>
      <c r="K2" s="82"/>
      <c r="L2" s="82"/>
      <c r="M2" s="82"/>
    </row>
    <row r="3" spans="1:13" ht="12" customHeight="1">
      <c r="A3" s="29"/>
      <c r="B3" s="29" t="str">
        <f>+CONCATENATE('Poc.strana'!$A$22," ",'Poc.strana'!$C$22)</f>
        <v>Назив енергетског субјекта: </v>
      </c>
      <c r="C3" s="29"/>
      <c r="D3" s="30"/>
      <c r="E3" s="82"/>
      <c r="F3" s="82"/>
      <c r="G3" s="82"/>
      <c r="H3" s="82"/>
      <c r="I3" s="82"/>
      <c r="J3" s="82"/>
      <c r="K3" s="82"/>
      <c r="L3" s="82"/>
      <c r="M3" s="82"/>
    </row>
    <row r="4" spans="1:13" ht="12" customHeight="1">
      <c r="A4" s="29"/>
      <c r="B4" s="29" t="str">
        <f>+CONCATENATE('Poc.strana'!$A$35," ",'Poc.strana'!$C$35)</f>
        <v>Датум обраде: </v>
      </c>
      <c r="C4" s="29"/>
      <c r="D4" s="30"/>
      <c r="E4" s="82"/>
      <c r="F4" s="82"/>
      <c r="G4" s="82"/>
      <c r="H4" s="82"/>
      <c r="I4" s="82"/>
      <c r="J4" s="82"/>
      <c r="K4" s="82"/>
      <c r="L4" s="82"/>
      <c r="M4" s="82"/>
    </row>
    <row r="5" spans="1:13" ht="12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" customHeight="1">
      <c r="A6" s="82"/>
      <c r="B6" s="108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2" customHeight="1">
      <c r="A7" s="82"/>
      <c r="B7" s="949" t="str">
        <f>CONCATENATE("Табела ЕТ-4-11.3 БРОЈ И ОДОБРЕНА СНАГА НОВИХ ПРИКЉУЧАКА НА НИСКОМ НАПОНУ ПРЕМА ВРСТИ ПРИКЉУЧКА - КРАЈ ",'Poc.strana'!C25,". ГОДИНЕ")</f>
        <v>Табела ЕТ-4-11.3 БРОЈ И ОДОБРЕНА СНАГА НОВИХ ПРИКЉУЧАКА НА НИСКОМ НАПОНУ ПРЕМА ВРСТИ ПРИКЉУЧКА - КРАЈ 2022. ГОДИНЕ</v>
      </c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82"/>
    </row>
    <row r="8" spans="1:13" ht="12" customHeight="1">
      <c r="A8" s="82"/>
      <c r="B8" s="82"/>
      <c r="C8" s="108"/>
      <c r="D8" s="82"/>
      <c r="E8" s="109"/>
      <c r="F8" s="109"/>
      <c r="G8" s="82"/>
      <c r="H8" s="82"/>
      <c r="I8" s="108"/>
      <c r="J8" s="82"/>
      <c r="K8" s="82"/>
      <c r="L8" s="82"/>
      <c r="M8" s="82"/>
    </row>
    <row r="9" spans="1:13" ht="12" customHeight="1" thickBot="1">
      <c r="A9" s="82"/>
      <c r="B9" s="82"/>
      <c r="C9" s="108"/>
      <c r="D9" s="82"/>
      <c r="E9" s="109"/>
      <c r="F9" s="109"/>
      <c r="G9" s="82"/>
      <c r="H9" s="82"/>
      <c r="I9" s="108"/>
      <c r="J9" s="82"/>
      <c r="K9" s="82"/>
      <c r="L9" s="82"/>
      <c r="M9" s="82"/>
    </row>
    <row r="10" spans="1:13" ht="27" customHeight="1" thickTop="1">
      <c r="A10" s="82"/>
      <c r="B10" s="952" t="s">
        <v>0</v>
      </c>
      <c r="C10" s="903" t="s">
        <v>102</v>
      </c>
      <c r="D10" s="903" t="s">
        <v>103</v>
      </c>
      <c r="E10" s="959" t="s">
        <v>253</v>
      </c>
      <c r="F10" s="960"/>
      <c r="G10" s="960"/>
      <c r="H10" s="961"/>
      <c r="I10" s="960" t="s">
        <v>254</v>
      </c>
      <c r="J10" s="962"/>
      <c r="K10" s="950" t="s">
        <v>92</v>
      </c>
      <c r="L10" s="951"/>
      <c r="M10" s="82"/>
    </row>
    <row r="11" spans="1:13" ht="25.5" customHeight="1">
      <c r="A11" s="82"/>
      <c r="B11" s="953"/>
      <c r="C11" s="919"/>
      <c r="D11" s="919"/>
      <c r="E11" s="957" t="s">
        <v>258</v>
      </c>
      <c r="F11" s="390" t="s">
        <v>255</v>
      </c>
      <c r="G11" s="963" t="s">
        <v>259</v>
      </c>
      <c r="H11" s="390" t="s">
        <v>256</v>
      </c>
      <c r="I11" s="955" t="s">
        <v>208</v>
      </c>
      <c r="J11" s="385" t="s">
        <v>104</v>
      </c>
      <c r="K11" s="957" t="s">
        <v>208</v>
      </c>
      <c r="L11" s="407" t="s">
        <v>104</v>
      </c>
      <c r="M11" s="82"/>
    </row>
    <row r="12" spans="1:13" ht="12.75">
      <c r="A12" s="82"/>
      <c r="B12" s="954"/>
      <c r="C12" s="904"/>
      <c r="D12" s="904"/>
      <c r="E12" s="922"/>
      <c r="F12" s="391" t="s">
        <v>94</v>
      </c>
      <c r="G12" s="964"/>
      <c r="H12" s="391" t="s">
        <v>94</v>
      </c>
      <c r="I12" s="956"/>
      <c r="J12" s="386" t="s">
        <v>94</v>
      </c>
      <c r="K12" s="958"/>
      <c r="L12" s="669" t="s">
        <v>94</v>
      </c>
      <c r="M12" s="82"/>
    </row>
    <row r="13" spans="1:13" ht="12.75">
      <c r="A13" s="82"/>
      <c r="B13" s="465"/>
      <c r="C13" s="466"/>
      <c r="D13" s="466"/>
      <c r="E13" s="466"/>
      <c r="F13" s="466"/>
      <c r="G13" s="466"/>
      <c r="H13" s="466"/>
      <c r="I13" s="670"/>
      <c r="J13" s="466"/>
      <c r="K13" s="670"/>
      <c r="L13" s="671"/>
      <c r="M13" s="82"/>
    </row>
    <row r="14" spans="1:13" ht="12.75">
      <c r="A14" s="82"/>
      <c r="B14" s="408"/>
      <c r="C14" s="409"/>
      <c r="D14" s="409"/>
      <c r="E14" s="409"/>
      <c r="F14" s="409"/>
      <c r="G14" s="409"/>
      <c r="H14" s="409"/>
      <c r="I14" s="672"/>
      <c r="J14" s="409"/>
      <c r="K14" s="672"/>
      <c r="L14" s="673"/>
      <c r="M14" s="82"/>
    </row>
    <row r="15" spans="1:13" ht="12.75">
      <c r="A15" s="82"/>
      <c r="B15" s="436">
        <v>1</v>
      </c>
      <c r="C15" s="156" t="s">
        <v>111</v>
      </c>
      <c r="D15" s="156">
        <f aca="true" t="shared" si="0" ref="D15:J15">SUM(D16:D45)</f>
        <v>0</v>
      </c>
      <c r="E15" s="440">
        <f t="shared" si="0"/>
        <v>0</v>
      </c>
      <c r="F15" s="449">
        <f t="shared" si="0"/>
        <v>0</v>
      </c>
      <c r="G15" s="437">
        <f t="shared" si="0"/>
        <v>0</v>
      </c>
      <c r="H15" s="443">
        <f t="shared" si="0"/>
        <v>0</v>
      </c>
      <c r="I15" s="438">
        <f t="shared" si="0"/>
        <v>0</v>
      </c>
      <c r="J15" s="439">
        <f t="shared" si="0"/>
        <v>0</v>
      </c>
      <c r="K15" s="440">
        <f>SUM(K16:K45)</f>
        <v>0</v>
      </c>
      <c r="L15" s="441">
        <f>SUM(L16:L45)</f>
        <v>0</v>
      </c>
      <c r="M15" s="82"/>
    </row>
    <row r="16" spans="1:13" ht="12.75">
      <c r="A16" s="82"/>
      <c r="B16" s="134" t="s">
        <v>48</v>
      </c>
      <c r="C16" s="125" t="s">
        <v>376</v>
      </c>
      <c r="D16" s="431"/>
      <c r="E16" s="444"/>
      <c r="F16" s="450"/>
      <c r="G16" s="392"/>
      <c r="H16" s="455"/>
      <c r="I16" s="415"/>
      <c r="J16" s="459"/>
      <c r="K16" s="394">
        <f aca="true" t="shared" si="1" ref="K16:L31">E16+G16+I16</f>
        <v>0</v>
      </c>
      <c r="L16" s="426">
        <f t="shared" si="1"/>
        <v>0</v>
      </c>
      <c r="M16" s="82"/>
    </row>
    <row r="17" spans="1:13" ht="12.75">
      <c r="A17" s="82"/>
      <c r="B17" s="135" t="s">
        <v>49</v>
      </c>
      <c r="C17" s="123" t="s">
        <v>377</v>
      </c>
      <c r="D17" s="431"/>
      <c r="E17" s="444"/>
      <c r="F17" s="450"/>
      <c r="G17" s="419"/>
      <c r="H17" s="455"/>
      <c r="I17" s="422"/>
      <c r="J17" s="459"/>
      <c r="K17" s="394">
        <f t="shared" si="1"/>
        <v>0</v>
      </c>
      <c r="L17" s="426">
        <f t="shared" si="1"/>
        <v>0</v>
      </c>
      <c r="M17" s="82"/>
    </row>
    <row r="18" spans="1:13" ht="12.75">
      <c r="A18" s="82"/>
      <c r="B18" s="136" t="s">
        <v>50</v>
      </c>
      <c r="C18" s="124" t="s">
        <v>378</v>
      </c>
      <c r="D18" s="432"/>
      <c r="E18" s="445"/>
      <c r="F18" s="451"/>
      <c r="G18" s="420"/>
      <c r="H18" s="456"/>
      <c r="I18" s="423"/>
      <c r="J18" s="460"/>
      <c r="K18" s="395">
        <f t="shared" si="1"/>
        <v>0</v>
      </c>
      <c r="L18" s="427">
        <f t="shared" si="1"/>
        <v>0</v>
      </c>
      <c r="M18" s="82"/>
    </row>
    <row r="19" spans="1:13" ht="12.75">
      <c r="A19" s="82"/>
      <c r="B19" s="134" t="s">
        <v>142</v>
      </c>
      <c r="C19" s="125" t="s">
        <v>407</v>
      </c>
      <c r="D19" s="431"/>
      <c r="E19" s="444"/>
      <c r="F19" s="450"/>
      <c r="G19" s="392"/>
      <c r="H19" s="455"/>
      <c r="I19" s="415"/>
      <c r="J19" s="459"/>
      <c r="K19" s="394">
        <f t="shared" si="1"/>
        <v>0</v>
      </c>
      <c r="L19" s="426">
        <f t="shared" si="1"/>
        <v>0</v>
      </c>
      <c r="M19" s="82"/>
    </row>
    <row r="20" spans="1:13" ht="12.75">
      <c r="A20" s="82"/>
      <c r="B20" s="135" t="s">
        <v>143</v>
      </c>
      <c r="C20" s="123" t="s">
        <v>408</v>
      </c>
      <c r="D20" s="431"/>
      <c r="E20" s="444"/>
      <c r="F20" s="450"/>
      <c r="G20" s="419"/>
      <c r="H20" s="455"/>
      <c r="I20" s="422"/>
      <c r="J20" s="459"/>
      <c r="K20" s="394">
        <f t="shared" si="1"/>
        <v>0</v>
      </c>
      <c r="L20" s="426">
        <f t="shared" si="1"/>
        <v>0</v>
      </c>
      <c r="M20" s="82"/>
    </row>
    <row r="21" spans="1:13" ht="12.75">
      <c r="A21" s="82"/>
      <c r="B21" s="136" t="s">
        <v>144</v>
      </c>
      <c r="C21" s="124" t="s">
        <v>409</v>
      </c>
      <c r="D21" s="432"/>
      <c r="E21" s="445"/>
      <c r="F21" s="451"/>
      <c r="G21" s="420"/>
      <c r="H21" s="456"/>
      <c r="I21" s="423"/>
      <c r="J21" s="460"/>
      <c r="K21" s="395">
        <f t="shared" si="1"/>
        <v>0</v>
      </c>
      <c r="L21" s="427">
        <f t="shared" si="1"/>
        <v>0</v>
      </c>
      <c r="M21" s="82"/>
    </row>
    <row r="22" spans="1:15" ht="12.75">
      <c r="A22" s="82"/>
      <c r="B22" s="134" t="s">
        <v>145</v>
      </c>
      <c r="C22" s="125" t="s">
        <v>379</v>
      </c>
      <c r="D22" s="433"/>
      <c r="E22" s="446"/>
      <c r="F22" s="452"/>
      <c r="G22" s="421"/>
      <c r="H22" s="457"/>
      <c r="I22" s="424"/>
      <c r="J22" s="461"/>
      <c r="K22" s="396">
        <f t="shared" si="1"/>
        <v>0</v>
      </c>
      <c r="L22" s="428">
        <f t="shared" si="1"/>
        <v>0</v>
      </c>
      <c r="M22" s="82"/>
      <c r="O22" s="389"/>
    </row>
    <row r="23" spans="1:13" ht="12.75">
      <c r="A23" s="82"/>
      <c r="B23" s="135" t="s">
        <v>146</v>
      </c>
      <c r="C23" s="123" t="s">
        <v>380</v>
      </c>
      <c r="D23" s="431"/>
      <c r="E23" s="444"/>
      <c r="F23" s="450"/>
      <c r="G23" s="419"/>
      <c r="H23" s="455"/>
      <c r="I23" s="422"/>
      <c r="J23" s="459"/>
      <c r="K23" s="394">
        <f t="shared" si="1"/>
        <v>0</v>
      </c>
      <c r="L23" s="426">
        <f t="shared" si="1"/>
        <v>0</v>
      </c>
      <c r="M23" s="82"/>
    </row>
    <row r="24" spans="1:13" ht="12.75">
      <c r="A24" s="82"/>
      <c r="B24" s="136" t="s">
        <v>147</v>
      </c>
      <c r="C24" s="124" t="s">
        <v>381</v>
      </c>
      <c r="D24" s="432"/>
      <c r="E24" s="445"/>
      <c r="F24" s="451"/>
      <c r="G24" s="420"/>
      <c r="H24" s="456"/>
      <c r="I24" s="423"/>
      <c r="J24" s="460"/>
      <c r="K24" s="395">
        <f t="shared" si="1"/>
        <v>0</v>
      </c>
      <c r="L24" s="427">
        <f t="shared" si="1"/>
        <v>0</v>
      </c>
      <c r="M24" s="82"/>
    </row>
    <row r="25" spans="1:13" ht="12.75">
      <c r="A25" s="82"/>
      <c r="B25" s="134" t="s">
        <v>382</v>
      </c>
      <c r="C25" s="125" t="s">
        <v>410</v>
      </c>
      <c r="D25" s="433"/>
      <c r="E25" s="446"/>
      <c r="F25" s="452"/>
      <c r="G25" s="421"/>
      <c r="H25" s="457"/>
      <c r="I25" s="424"/>
      <c r="J25" s="461"/>
      <c r="K25" s="396">
        <f t="shared" si="1"/>
        <v>0</v>
      </c>
      <c r="L25" s="428">
        <f t="shared" si="1"/>
        <v>0</v>
      </c>
      <c r="M25" s="82"/>
    </row>
    <row r="26" spans="1:13" ht="12.75">
      <c r="A26" s="82"/>
      <c r="B26" s="135" t="s">
        <v>148</v>
      </c>
      <c r="C26" s="123" t="s">
        <v>411</v>
      </c>
      <c r="D26" s="431"/>
      <c r="E26" s="444"/>
      <c r="F26" s="450"/>
      <c r="G26" s="419"/>
      <c r="H26" s="455"/>
      <c r="I26" s="422"/>
      <c r="J26" s="459"/>
      <c r="K26" s="394">
        <f t="shared" si="1"/>
        <v>0</v>
      </c>
      <c r="L26" s="426">
        <f t="shared" si="1"/>
        <v>0</v>
      </c>
      <c r="M26" s="82"/>
    </row>
    <row r="27" spans="1:13" ht="12.75">
      <c r="A27" s="82"/>
      <c r="B27" s="136" t="s">
        <v>149</v>
      </c>
      <c r="C27" s="124" t="s">
        <v>412</v>
      </c>
      <c r="D27" s="432"/>
      <c r="E27" s="445"/>
      <c r="F27" s="451"/>
      <c r="G27" s="420"/>
      <c r="H27" s="456"/>
      <c r="I27" s="423"/>
      <c r="J27" s="460"/>
      <c r="K27" s="395">
        <f t="shared" si="1"/>
        <v>0</v>
      </c>
      <c r="L27" s="427">
        <f t="shared" si="1"/>
        <v>0</v>
      </c>
      <c r="M27" s="82"/>
    </row>
    <row r="28" spans="1:13" ht="12.75">
      <c r="A28" s="82"/>
      <c r="B28" s="134" t="s">
        <v>150</v>
      </c>
      <c r="C28" s="125" t="s">
        <v>383</v>
      </c>
      <c r="D28" s="433"/>
      <c r="E28" s="446"/>
      <c r="F28" s="452"/>
      <c r="G28" s="421"/>
      <c r="H28" s="457"/>
      <c r="I28" s="424"/>
      <c r="J28" s="461"/>
      <c r="K28" s="396">
        <f t="shared" si="1"/>
        <v>0</v>
      </c>
      <c r="L28" s="428">
        <f t="shared" si="1"/>
        <v>0</v>
      </c>
      <c r="M28" s="82"/>
    </row>
    <row r="29" spans="1:13" ht="12.75">
      <c r="A29" s="82"/>
      <c r="B29" s="135" t="s">
        <v>151</v>
      </c>
      <c r="C29" s="123" t="s">
        <v>384</v>
      </c>
      <c r="D29" s="431"/>
      <c r="E29" s="444"/>
      <c r="F29" s="450"/>
      <c r="G29" s="419"/>
      <c r="H29" s="455"/>
      <c r="I29" s="422"/>
      <c r="J29" s="459"/>
      <c r="K29" s="394">
        <f t="shared" si="1"/>
        <v>0</v>
      </c>
      <c r="L29" s="426">
        <f t="shared" si="1"/>
        <v>0</v>
      </c>
      <c r="M29" s="82"/>
    </row>
    <row r="30" spans="1:13" ht="12.75">
      <c r="A30" s="82"/>
      <c r="B30" s="136" t="s">
        <v>152</v>
      </c>
      <c r="C30" s="124" t="s">
        <v>385</v>
      </c>
      <c r="D30" s="432"/>
      <c r="E30" s="445"/>
      <c r="F30" s="451"/>
      <c r="G30" s="420"/>
      <c r="H30" s="456"/>
      <c r="I30" s="423"/>
      <c r="J30" s="460"/>
      <c r="K30" s="395">
        <f t="shared" si="1"/>
        <v>0</v>
      </c>
      <c r="L30" s="427">
        <f t="shared" si="1"/>
        <v>0</v>
      </c>
      <c r="M30" s="82"/>
    </row>
    <row r="31" spans="1:13" ht="12.75">
      <c r="A31" s="82"/>
      <c r="B31" s="134" t="s">
        <v>386</v>
      </c>
      <c r="C31" s="125" t="s">
        <v>413</v>
      </c>
      <c r="D31" s="433"/>
      <c r="E31" s="446"/>
      <c r="F31" s="452"/>
      <c r="G31" s="410"/>
      <c r="H31" s="457"/>
      <c r="I31" s="416"/>
      <c r="J31" s="462"/>
      <c r="K31" s="396">
        <f t="shared" si="1"/>
        <v>0</v>
      </c>
      <c r="L31" s="428">
        <f t="shared" si="1"/>
        <v>0</v>
      </c>
      <c r="M31" s="82"/>
    </row>
    <row r="32" spans="1:13" ht="12.75">
      <c r="A32" s="82"/>
      <c r="B32" s="135" t="s">
        <v>387</v>
      </c>
      <c r="C32" s="123" t="s">
        <v>414</v>
      </c>
      <c r="D32" s="431"/>
      <c r="E32" s="444"/>
      <c r="F32" s="450"/>
      <c r="G32" s="411"/>
      <c r="H32" s="455"/>
      <c r="I32" s="417"/>
      <c r="J32" s="463"/>
      <c r="K32" s="394">
        <f aca="true" t="shared" si="2" ref="K32:L47">E32+G32+I32</f>
        <v>0</v>
      </c>
      <c r="L32" s="426">
        <f t="shared" si="2"/>
        <v>0</v>
      </c>
      <c r="M32" s="82"/>
    </row>
    <row r="33" spans="1:13" ht="12.75">
      <c r="A33" s="82"/>
      <c r="B33" s="136" t="s">
        <v>388</v>
      </c>
      <c r="C33" s="124" t="s">
        <v>415</v>
      </c>
      <c r="D33" s="432"/>
      <c r="E33" s="445"/>
      <c r="F33" s="451"/>
      <c r="G33" s="412"/>
      <c r="H33" s="456"/>
      <c r="I33" s="418"/>
      <c r="J33" s="464"/>
      <c r="K33" s="395">
        <f t="shared" si="2"/>
        <v>0</v>
      </c>
      <c r="L33" s="427">
        <f t="shared" si="2"/>
        <v>0</v>
      </c>
      <c r="M33" s="82"/>
    </row>
    <row r="34" spans="1:13" ht="12.75">
      <c r="A34" s="82"/>
      <c r="B34" s="134" t="s">
        <v>389</v>
      </c>
      <c r="C34" s="125" t="s">
        <v>105</v>
      </c>
      <c r="D34" s="433"/>
      <c r="E34" s="446"/>
      <c r="F34" s="452"/>
      <c r="G34" s="410"/>
      <c r="H34" s="457"/>
      <c r="I34" s="416"/>
      <c r="J34" s="462"/>
      <c r="K34" s="396">
        <f t="shared" si="2"/>
        <v>0</v>
      </c>
      <c r="L34" s="428">
        <f t="shared" si="2"/>
        <v>0</v>
      </c>
      <c r="M34" s="82"/>
    </row>
    <row r="35" spans="1:13" ht="12.75">
      <c r="A35" s="82"/>
      <c r="B35" s="135" t="s">
        <v>390</v>
      </c>
      <c r="C35" s="123" t="s">
        <v>106</v>
      </c>
      <c r="D35" s="431"/>
      <c r="E35" s="444"/>
      <c r="F35" s="450"/>
      <c r="G35" s="411"/>
      <c r="H35" s="455"/>
      <c r="I35" s="417"/>
      <c r="J35" s="463"/>
      <c r="K35" s="394">
        <f t="shared" si="2"/>
        <v>0</v>
      </c>
      <c r="L35" s="426">
        <f t="shared" si="2"/>
        <v>0</v>
      </c>
      <c r="M35" s="82"/>
    </row>
    <row r="36" spans="2:12" ht="12.75">
      <c r="B36" s="136" t="s">
        <v>391</v>
      </c>
      <c r="C36" s="124" t="s">
        <v>107</v>
      </c>
      <c r="D36" s="432"/>
      <c r="E36" s="445"/>
      <c r="F36" s="451"/>
      <c r="G36" s="412"/>
      <c r="H36" s="456"/>
      <c r="I36" s="418"/>
      <c r="J36" s="464"/>
      <c r="K36" s="395">
        <f t="shared" si="2"/>
        <v>0</v>
      </c>
      <c r="L36" s="427">
        <f t="shared" si="2"/>
        <v>0</v>
      </c>
    </row>
    <row r="37" spans="2:12" ht="12.75" customHeight="1">
      <c r="B37" s="134" t="s">
        <v>392</v>
      </c>
      <c r="C37" s="125" t="s">
        <v>108</v>
      </c>
      <c r="D37" s="433"/>
      <c r="E37" s="446"/>
      <c r="F37" s="452"/>
      <c r="G37" s="410"/>
      <c r="H37" s="457"/>
      <c r="I37" s="416"/>
      <c r="J37" s="462"/>
      <c r="K37" s="396">
        <f t="shared" si="2"/>
        <v>0</v>
      </c>
      <c r="L37" s="428">
        <f t="shared" si="2"/>
        <v>0</v>
      </c>
    </row>
    <row r="38" spans="2:12" ht="12.75" customHeight="1">
      <c r="B38" s="135" t="s">
        <v>393</v>
      </c>
      <c r="C38" s="123" t="s">
        <v>109</v>
      </c>
      <c r="D38" s="431"/>
      <c r="E38" s="444"/>
      <c r="F38" s="450"/>
      <c r="G38" s="411"/>
      <c r="H38" s="455"/>
      <c r="I38" s="417"/>
      <c r="J38" s="463"/>
      <c r="K38" s="394">
        <f t="shared" si="2"/>
        <v>0</v>
      </c>
      <c r="L38" s="426">
        <f t="shared" si="2"/>
        <v>0</v>
      </c>
    </row>
    <row r="39" spans="2:12" ht="12.75" customHeight="1">
      <c r="B39" s="136" t="s">
        <v>394</v>
      </c>
      <c r="C39" s="124" t="s">
        <v>110</v>
      </c>
      <c r="D39" s="432"/>
      <c r="E39" s="445"/>
      <c r="F39" s="451"/>
      <c r="G39" s="412"/>
      <c r="H39" s="456"/>
      <c r="I39" s="418"/>
      <c r="J39" s="464"/>
      <c r="K39" s="395">
        <f t="shared" si="2"/>
        <v>0</v>
      </c>
      <c r="L39" s="427">
        <f t="shared" si="2"/>
        <v>0</v>
      </c>
    </row>
    <row r="40" spans="2:12" ht="12.75" customHeight="1">
      <c r="B40" s="134" t="s">
        <v>395</v>
      </c>
      <c r="C40" s="125" t="s">
        <v>396</v>
      </c>
      <c r="D40" s="433"/>
      <c r="E40" s="446"/>
      <c r="F40" s="452"/>
      <c r="G40" s="410"/>
      <c r="H40" s="457"/>
      <c r="I40" s="416"/>
      <c r="J40" s="462"/>
      <c r="K40" s="396">
        <f t="shared" si="2"/>
        <v>0</v>
      </c>
      <c r="L40" s="428">
        <f t="shared" si="2"/>
        <v>0</v>
      </c>
    </row>
    <row r="41" spans="2:12" ht="12.75" customHeight="1">
      <c r="B41" s="135" t="s">
        <v>397</v>
      </c>
      <c r="C41" s="123" t="s">
        <v>398</v>
      </c>
      <c r="D41" s="431"/>
      <c r="E41" s="444"/>
      <c r="F41" s="450"/>
      <c r="G41" s="411"/>
      <c r="H41" s="455"/>
      <c r="I41" s="417"/>
      <c r="J41" s="463"/>
      <c r="K41" s="394">
        <f t="shared" si="2"/>
        <v>0</v>
      </c>
      <c r="L41" s="426">
        <f t="shared" si="2"/>
        <v>0</v>
      </c>
    </row>
    <row r="42" spans="2:12" ht="12.75">
      <c r="B42" s="136" t="s">
        <v>399</v>
      </c>
      <c r="C42" s="124" t="s">
        <v>400</v>
      </c>
      <c r="D42" s="432"/>
      <c r="E42" s="445"/>
      <c r="F42" s="451"/>
      <c r="G42" s="412"/>
      <c r="H42" s="456"/>
      <c r="I42" s="418"/>
      <c r="J42" s="464"/>
      <c r="K42" s="395">
        <f t="shared" si="2"/>
        <v>0</v>
      </c>
      <c r="L42" s="427">
        <f t="shared" si="2"/>
        <v>0</v>
      </c>
    </row>
    <row r="43" spans="2:12" ht="12.75">
      <c r="B43" s="134" t="s">
        <v>401</v>
      </c>
      <c r="C43" s="125" t="s">
        <v>402</v>
      </c>
      <c r="D43" s="433"/>
      <c r="E43" s="446"/>
      <c r="F43" s="452"/>
      <c r="G43" s="410"/>
      <c r="H43" s="457"/>
      <c r="I43" s="416"/>
      <c r="J43" s="462"/>
      <c r="K43" s="396">
        <f t="shared" si="2"/>
        <v>0</v>
      </c>
      <c r="L43" s="428">
        <f t="shared" si="2"/>
        <v>0</v>
      </c>
    </row>
    <row r="44" spans="2:12" ht="12.75">
      <c r="B44" s="135" t="s">
        <v>403</v>
      </c>
      <c r="C44" s="123" t="s">
        <v>404</v>
      </c>
      <c r="D44" s="431"/>
      <c r="E44" s="444"/>
      <c r="F44" s="450"/>
      <c r="G44" s="411"/>
      <c r="H44" s="455"/>
      <c r="I44" s="417"/>
      <c r="J44" s="463"/>
      <c r="K44" s="394">
        <f t="shared" si="2"/>
        <v>0</v>
      </c>
      <c r="L44" s="426">
        <f t="shared" si="2"/>
        <v>0</v>
      </c>
    </row>
    <row r="45" spans="2:12" ht="12.75">
      <c r="B45" s="136" t="s">
        <v>405</v>
      </c>
      <c r="C45" s="124" t="s">
        <v>406</v>
      </c>
      <c r="D45" s="432"/>
      <c r="E45" s="445"/>
      <c r="F45" s="451"/>
      <c r="G45" s="412"/>
      <c r="H45" s="456"/>
      <c r="I45" s="418"/>
      <c r="J45" s="464"/>
      <c r="K45" s="395">
        <f t="shared" si="2"/>
        <v>0</v>
      </c>
      <c r="L45" s="427">
        <f t="shared" si="2"/>
        <v>0</v>
      </c>
    </row>
    <row r="46" spans="2:12" ht="25.5">
      <c r="B46" s="387" t="s">
        <v>51</v>
      </c>
      <c r="C46" s="110" t="s">
        <v>245</v>
      </c>
      <c r="D46" s="434"/>
      <c r="E46" s="447"/>
      <c r="F46" s="453"/>
      <c r="G46" s="413"/>
      <c r="H46" s="458"/>
      <c r="I46" s="425"/>
      <c r="J46" s="405"/>
      <c r="K46" s="397">
        <f t="shared" si="2"/>
        <v>0</v>
      </c>
      <c r="L46" s="429">
        <f>F46+H46+J46</f>
        <v>0</v>
      </c>
    </row>
    <row r="47" spans="2:12" ht="12.75">
      <c r="B47" s="388" t="s">
        <v>55</v>
      </c>
      <c r="C47" s="122" t="s">
        <v>112</v>
      </c>
      <c r="D47" s="434"/>
      <c r="E47" s="447"/>
      <c r="F47" s="453"/>
      <c r="G47" s="413"/>
      <c r="H47" s="458"/>
      <c r="I47" s="425"/>
      <c r="J47" s="405"/>
      <c r="K47" s="397">
        <f t="shared" si="2"/>
        <v>0</v>
      </c>
      <c r="L47" s="429">
        <f t="shared" si="2"/>
        <v>0</v>
      </c>
    </row>
    <row r="48" spans="2:12" ht="13.5" thickBot="1">
      <c r="B48" s="133" t="s">
        <v>66</v>
      </c>
      <c r="C48" s="384" t="s">
        <v>92</v>
      </c>
      <c r="D48" s="435">
        <f aca="true" t="shared" si="3" ref="D48:L48">D15+D46+D47</f>
        <v>0</v>
      </c>
      <c r="E48" s="448">
        <f t="shared" si="3"/>
        <v>0</v>
      </c>
      <c r="F48" s="454">
        <f t="shared" si="3"/>
        <v>0</v>
      </c>
      <c r="G48" s="414">
        <f t="shared" si="3"/>
        <v>0</v>
      </c>
      <c r="H48" s="404">
        <f t="shared" si="3"/>
        <v>0</v>
      </c>
      <c r="I48" s="442">
        <f t="shared" si="3"/>
        <v>0</v>
      </c>
      <c r="J48" s="406">
        <f t="shared" si="3"/>
        <v>0</v>
      </c>
      <c r="K48" s="393">
        <f t="shared" si="3"/>
        <v>0</v>
      </c>
      <c r="L48" s="430">
        <f t="shared" si="3"/>
        <v>0</v>
      </c>
    </row>
    <row r="49" spans="2:12" ht="13.5" thickTop="1">
      <c r="B49" s="491" t="s">
        <v>278</v>
      </c>
      <c r="C49" s="98"/>
      <c r="D49" s="488"/>
      <c r="E49" s="489"/>
      <c r="F49" s="490"/>
      <c r="G49" s="488"/>
      <c r="H49" s="490"/>
      <c r="I49" s="488"/>
      <c r="J49" s="490"/>
      <c r="K49" s="488"/>
      <c r="L49" s="490"/>
    </row>
    <row r="50" spans="2:12" ht="12.75">
      <c r="B50" s="492" t="s">
        <v>277</v>
      </c>
      <c r="C50" s="493" t="s">
        <v>279</v>
      </c>
      <c r="D50" s="488"/>
      <c r="E50" s="489"/>
      <c r="F50" s="490"/>
      <c r="G50" s="488"/>
      <c r="H50" s="490"/>
      <c r="I50" s="488"/>
      <c r="J50" s="490"/>
      <c r="K50" s="488"/>
      <c r="L50" s="490"/>
    </row>
    <row r="51" spans="2:12" ht="12.75">
      <c r="B51" s="674" t="s">
        <v>246</v>
      </c>
      <c r="C51" s="403" t="s">
        <v>252</v>
      </c>
      <c r="D51" s="675"/>
      <c r="E51" s="675"/>
      <c r="F51" s="675"/>
      <c r="G51" s="675"/>
      <c r="H51" s="675"/>
      <c r="I51" s="675"/>
      <c r="J51" s="675"/>
      <c r="K51" s="675"/>
      <c r="L51" s="675"/>
    </row>
    <row r="52" spans="2:12" ht="12.75">
      <c r="B52" s="675"/>
      <c r="C52" s="965" t="s">
        <v>247</v>
      </c>
      <c r="D52" s="965"/>
      <c r="E52" s="965"/>
      <c r="F52" s="965"/>
      <c r="G52" s="965"/>
      <c r="H52" s="965"/>
      <c r="I52" s="965"/>
      <c r="J52" s="965"/>
      <c r="K52" s="965"/>
      <c r="L52" s="965"/>
    </row>
    <row r="53" spans="2:12" ht="12.75">
      <c r="B53" s="675"/>
      <c r="C53" s="965" t="s">
        <v>248</v>
      </c>
      <c r="D53" s="965"/>
      <c r="E53" s="965"/>
      <c r="F53" s="965"/>
      <c r="G53" s="965"/>
      <c r="H53" s="965"/>
      <c r="I53" s="965"/>
      <c r="J53" s="965"/>
      <c r="K53" s="965"/>
      <c r="L53" s="965"/>
    </row>
    <row r="54" spans="2:12" ht="12.75">
      <c r="B54" s="675"/>
      <c r="C54" s="965" t="s">
        <v>249</v>
      </c>
      <c r="D54" s="965"/>
      <c r="E54" s="965"/>
      <c r="F54" s="965"/>
      <c r="G54" s="965"/>
      <c r="H54" s="965"/>
      <c r="I54" s="965"/>
      <c r="J54" s="965"/>
      <c r="K54" s="965"/>
      <c r="L54" s="965"/>
    </row>
    <row r="55" spans="2:12" ht="12.75">
      <c r="B55" s="675"/>
      <c r="C55" s="966" t="s">
        <v>250</v>
      </c>
      <c r="D55" s="966"/>
      <c r="E55" s="966"/>
      <c r="F55" s="966"/>
      <c r="G55" s="966"/>
      <c r="H55" s="966"/>
      <c r="I55" s="966"/>
      <c r="J55" s="966"/>
      <c r="K55" s="966"/>
      <c r="L55" s="966"/>
    </row>
    <row r="56" spans="2:12" ht="12.75">
      <c r="B56" s="675"/>
      <c r="C56" s="967" t="s">
        <v>251</v>
      </c>
      <c r="D56" s="967"/>
      <c r="E56" s="967"/>
      <c r="F56" s="967"/>
      <c r="G56" s="967"/>
      <c r="H56" s="967"/>
      <c r="I56" s="967"/>
      <c r="J56" s="967"/>
      <c r="K56" s="967"/>
      <c r="L56" s="967"/>
    </row>
  </sheetData>
  <sheetProtection/>
  <mergeCells count="16">
    <mergeCell ref="G11:G12"/>
    <mergeCell ref="C52:L52"/>
    <mergeCell ref="C53:L53"/>
    <mergeCell ref="C54:L54"/>
    <mergeCell ref="C55:L55"/>
    <mergeCell ref="C56:L56"/>
    <mergeCell ref="B7:L7"/>
    <mergeCell ref="K10:L10"/>
    <mergeCell ref="B10:B12"/>
    <mergeCell ref="C10:C12"/>
    <mergeCell ref="I11:I12"/>
    <mergeCell ref="K11:K12"/>
    <mergeCell ref="E10:H10"/>
    <mergeCell ref="I10:J10"/>
    <mergeCell ref="D10:D12"/>
    <mergeCell ref="E11:E12"/>
  </mergeCells>
  <printOptions horizontalCentered="1"/>
  <pageMargins left="0.25" right="0.2" top="0.37" bottom="0.39" header="0.17" footer="0.16"/>
  <pageSetup fitToHeight="1" fitToWidth="1" horizontalDpi="600" verticalDpi="600" orientation="landscape" paperSize="9" scale="96" r:id="rId1"/>
  <headerFooter alignWithMargins="0">
    <oddFooter>&amp;CСтрана &amp;P од &amp;N</oddFooter>
  </headerFooter>
  <ignoredErrors>
    <ignoredError sqref="B28:B45" twoDigitTextYear="1"/>
    <ignoredError sqref="B46 B47:B48" numberStoredAsText="1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421875" style="81" customWidth="1"/>
    <col min="2" max="2" width="6.00390625" style="81" customWidth="1"/>
    <col min="3" max="4" width="6.7109375" style="81" customWidth="1"/>
    <col min="5" max="10" width="11.00390625" style="81" customWidth="1"/>
    <col min="11" max="11" width="15.140625" style="81" customWidth="1"/>
    <col min="12" max="12" width="2.57421875" style="81" customWidth="1"/>
    <col min="13" max="16384" width="9.140625" style="81" customWidth="1"/>
  </cols>
  <sheetData>
    <row r="1" spans="1:12" ht="12.75">
      <c r="A1" s="58" t="s">
        <v>63</v>
      </c>
      <c r="B1" s="59"/>
      <c r="C1" s="59"/>
      <c r="D1" s="59"/>
      <c r="E1" s="30"/>
      <c r="F1" s="30"/>
      <c r="G1" s="30"/>
      <c r="H1" s="30"/>
      <c r="I1" s="30"/>
      <c r="J1" s="30"/>
      <c r="K1" s="82"/>
      <c r="L1" s="82"/>
    </row>
    <row r="2" spans="1:12" ht="12.75">
      <c r="A2" s="58"/>
      <c r="B2" s="59"/>
      <c r="C2" s="59"/>
      <c r="D2" s="59"/>
      <c r="E2" s="30"/>
      <c r="F2" s="30"/>
      <c r="G2" s="30"/>
      <c r="H2" s="30"/>
      <c r="I2" s="30"/>
      <c r="J2" s="30"/>
      <c r="K2" s="82"/>
      <c r="L2" s="82"/>
    </row>
    <row r="3" spans="1:12" ht="12.75">
      <c r="A3" s="29"/>
      <c r="B3" s="29" t="str">
        <f>+CONCATENATE('Poc.strana'!$A$22," ",'Poc.strana'!$C$22)</f>
        <v>Назив енергетског субјекта: </v>
      </c>
      <c r="C3" s="29"/>
      <c r="D3" s="29"/>
      <c r="E3" s="30"/>
      <c r="F3" s="30"/>
      <c r="G3" s="30"/>
      <c r="H3" s="30"/>
      <c r="I3" s="30"/>
      <c r="J3" s="30"/>
      <c r="K3" s="82"/>
      <c r="L3" s="82"/>
    </row>
    <row r="4" spans="1:12" ht="12.75">
      <c r="A4" s="29"/>
      <c r="B4" s="29" t="str">
        <f>+CONCATENATE('Poc.strana'!$A$35," ",'Poc.strana'!$C$35)</f>
        <v>Датум обраде: </v>
      </c>
      <c r="C4" s="29"/>
      <c r="D4" s="29"/>
      <c r="E4" s="30"/>
      <c r="F4" s="30"/>
      <c r="G4" s="30"/>
      <c r="H4" s="30"/>
      <c r="I4" s="30"/>
      <c r="J4" s="30"/>
      <c r="K4" s="82"/>
      <c r="L4" s="82"/>
    </row>
    <row r="5" spans="1:12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.75" customHeight="1">
      <c r="A7" s="121"/>
      <c r="B7" s="976" t="str">
        <f>CONCATENATE("Табела ЕТ-4-13. СТРУКТУРА ПРИКЉУЧАКА ПО СНАЗИ У КАТЕГОРИЈИ ШИРОКА ПОТРОШЊА - СТАЊЕ КРАЈ "," ",'Poc.strana'!C25,". ГОДИНЕ")</f>
        <v>Табела ЕТ-4-13. СТРУКТУРА ПРИКЉУЧАКА ПО СНАЗИ У КАТЕГОРИЈИ ШИРОКА ПОТРОШЊА - СТАЊЕ КРАЈ  2022. ГОДИНЕ</v>
      </c>
      <c r="C7" s="976"/>
      <c r="D7" s="976"/>
      <c r="E7" s="976"/>
      <c r="F7" s="976"/>
      <c r="G7" s="976"/>
      <c r="H7" s="976"/>
      <c r="I7" s="976"/>
      <c r="J7" s="976"/>
      <c r="K7" s="976"/>
      <c r="L7" s="82"/>
    </row>
    <row r="8" spans="1:12" ht="12.75">
      <c r="A8" s="82"/>
      <c r="B8" s="976"/>
      <c r="C8" s="976"/>
      <c r="D8" s="976"/>
      <c r="E8" s="976"/>
      <c r="F8" s="976"/>
      <c r="G8" s="976"/>
      <c r="H8" s="976"/>
      <c r="I8" s="976"/>
      <c r="J8" s="976"/>
      <c r="K8" s="976"/>
      <c r="L8" s="82"/>
    </row>
    <row r="9" spans="1:12" ht="13.5" thickBo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3.5" customHeight="1" thickTop="1">
      <c r="A10" s="82"/>
      <c r="B10" s="916" t="s">
        <v>0</v>
      </c>
      <c r="C10" s="977" t="s">
        <v>211</v>
      </c>
      <c r="D10" s="978"/>
      <c r="E10" s="982" t="s">
        <v>213</v>
      </c>
      <c r="F10" s="983"/>
      <c r="G10" s="983"/>
      <c r="H10" s="983"/>
      <c r="I10" s="983"/>
      <c r="J10" s="983"/>
      <c r="K10" s="984"/>
      <c r="L10" s="82"/>
    </row>
    <row r="11" spans="1:12" ht="13.5" customHeight="1">
      <c r="A11" s="82"/>
      <c r="B11" s="917"/>
      <c r="C11" s="979"/>
      <c r="D11" s="980"/>
      <c r="E11" s="968" t="s">
        <v>208</v>
      </c>
      <c r="F11" s="969"/>
      <c r="G11" s="969"/>
      <c r="H11" s="969"/>
      <c r="I11" s="969"/>
      <c r="J11" s="969"/>
      <c r="K11" s="981"/>
      <c r="L11" s="82"/>
    </row>
    <row r="12" spans="1:12" ht="25.5">
      <c r="A12" s="82"/>
      <c r="B12" s="917"/>
      <c r="C12" s="957" t="s">
        <v>212</v>
      </c>
      <c r="D12" s="971" t="s">
        <v>94</v>
      </c>
      <c r="E12" s="973" t="s">
        <v>97</v>
      </c>
      <c r="F12" s="974"/>
      <c r="G12" s="975"/>
      <c r="H12" s="968" t="s">
        <v>98</v>
      </c>
      <c r="I12" s="969"/>
      <c r="J12" s="970"/>
      <c r="K12" s="275" t="s">
        <v>305</v>
      </c>
      <c r="L12" s="82"/>
    </row>
    <row r="13" spans="1:12" ht="12.75">
      <c r="A13" s="82"/>
      <c r="B13" s="918"/>
      <c r="C13" s="922"/>
      <c r="D13" s="972"/>
      <c r="E13" s="192" t="s">
        <v>216</v>
      </c>
      <c r="F13" s="192" t="s">
        <v>85</v>
      </c>
      <c r="G13" s="192" t="s">
        <v>92</v>
      </c>
      <c r="H13" s="192" t="s">
        <v>216</v>
      </c>
      <c r="I13" s="192" t="s">
        <v>85</v>
      </c>
      <c r="J13" s="192" t="s">
        <v>92</v>
      </c>
      <c r="K13" s="275"/>
      <c r="L13" s="82"/>
    </row>
    <row r="14" spans="1:12" ht="12.75">
      <c r="A14" s="82"/>
      <c r="B14" s="137">
        <v>1</v>
      </c>
      <c r="C14" s="276">
        <v>6</v>
      </c>
      <c r="D14" s="277">
        <f>C14*230/1000</f>
        <v>1.38</v>
      </c>
      <c r="E14" s="353"/>
      <c r="F14" s="353"/>
      <c r="G14" s="278">
        <f>E14+F14</f>
        <v>0</v>
      </c>
      <c r="H14" s="353"/>
      <c r="I14" s="353"/>
      <c r="J14" s="278">
        <f>H14+I14</f>
        <v>0</v>
      </c>
      <c r="K14" s="279">
        <f>G14+J14</f>
        <v>0</v>
      </c>
      <c r="L14" s="82"/>
    </row>
    <row r="15" spans="1:12" ht="12.75">
      <c r="A15" s="82"/>
      <c r="B15" s="138">
        <v>2</v>
      </c>
      <c r="C15" s="280">
        <v>10</v>
      </c>
      <c r="D15" s="281">
        <f aca="true" t="shared" si="0" ref="D15:D22">C15*230/1000</f>
        <v>2.3</v>
      </c>
      <c r="E15" s="354"/>
      <c r="F15" s="354"/>
      <c r="G15" s="282">
        <f aca="true" t="shared" si="1" ref="G15:G22">E15+F15</f>
        <v>0</v>
      </c>
      <c r="H15" s="354"/>
      <c r="I15" s="354"/>
      <c r="J15" s="282">
        <f aca="true" t="shared" si="2" ref="J15:J22">H15+I15</f>
        <v>0</v>
      </c>
      <c r="K15" s="283">
        <f aca="true" t="shared" si="3" ref="K15:K22">G15+J15</f>
        <v>0</v>
      </c>
      <c r="L15" s="82"/>
    </row>
    <row r="16" spans="1:12" ht="12.75">
      <c r="A16" s="82"/>
      <c r="B16" s="138">
        <v>3</v>
      </c>
      <c r="C16" s="280">
        <v>16</v>
      </c>
      <c r="D16" s="281">
        <f t="shared" si="0"/>
        <v>3.68</v>
      </c>
      <c r="E16" s="354"/>
      <c r="F16" s="354"/>
      <c r="G16" s="282">
        <f t="shared" si="1"/>
        <v>0</v>
      </c>
      <c r="H16" s="354"/>
      <c r="I16" s="354"/>
      <c r="J16" s="282">
        <f t="shared" si="2"/>
        <v>0</v>
      </c>
      <c r="K16" s="283">
        <f t="shared" si="3"/>
        <v>0</v>
      </c>
      <c r="L16" s="82"/>
    </row>
    <row r="17" spans="1:12" ht="12.75">
      <c r="A17" s="82"/>
      <c r="B17" s="138">
        <v>4</v>
      </c>
      <c r="C17" s="280">
        <v>20</v>
      </c>
      <c r="D17" s="281">
        <f t="shared" si="0"/>
        <v>4.6</v>
      </c>
      <c r="E17" s="354"/>
      <c r="F17" s="354"/>
      <c r="G17" s="282">
        <f t="shared" si="1"/>
        <v>0</v>
      </c>
      <c r="H17" s="354"/>
      <c r="I17" s="354"/>
      <c r="J17" s="282">
        <f t="shared" si="2"/>
        <v>0</v>
      </c>
      <c r="K17" s="283">
        <f t="shared" si="3"/>
        <v>0</v>
      </c>
      <c r="L17" s="82"/>
    </row>
    <row r="18" spans="1:12" ht="12.75">
      <c r="A18" s="82"/>
      <c r="B18" s="138">
        <v>5</v>
      </c>
      <c r="C18" s="280">
        <v>25</v>
      </c>
      <c r="D18" s="281">
        <f t="shared" si="0"/>
        <v>5.75</v>
      </c>
      <c r="E18" s="354"/>
      <c r="F18" s="354"/>
      <c r="G18" s="282">
        <f t="shared" si="1"/>
        <v>0</v>
      </c>
      <c r="H18" s="354"/>
      <c r="I18" s="354"/>
      <c r="J18" s="282">
        <f t="shared" si="2"/>
        <v>0</v>
      </c>
      <c r="K18" s="283">
        <f t="shared" si="3"/>
        <v>0</v>
      </c>
      <c r="L18" s="82"/>
    </row>
    <row r="19" spans="1:12" ht="12.75">
      <c r="A19" s="82"/>
      <c r="B19" s="138">
        <v>6</v>
      </c>
      <c r="C19" s="280">
        <v>32</v>
      </c>
      <c r="D19" s="281">
        <f t="shared" si="0"/>
        <v>7.36</v>
      </c>
      <c r="E19" s="354"/>
      <c r="F19" s="354"/>
      <c r="G19" s="282">
        <f t="shared" si="1"/>
        <v>0</v>
      </c>
      <c r="H19" s="354"/>
      <c r="I19" s="354"/>
      <c r="J19" s="282">
        <f t="shared" si="2"/>
        <v>0</v>
      </c>
      <c r="K19" s="283">
        <f t="shared" si="3"/>
        <v>0</v>
      </c>
      <c r="L19" s="82"/>
    </row>
    <row r="20" spans="1:12" ht="12.75">
      <c r="A20" s="82"/>
      <c r="B20" s="138">
        <v>7</v>
      </c>
      <c r="C20" s="280">
        <v>40</v>
      </c>
      <c r="D20" s="281">
        <f t="shared" si="0"/>
        <v>9.2</v>
      </c>
      <c r="E20" s="354"/>
      <c r="F20" s="354"/>
      <c r="G20" s="282">
        <f t="shared" si="1"/>
        <v>0</v>
      </c>
      <c r="H20" s="354"/>
      <c r="I20" s="354"/>
      <c r="J20" s="282">
        <f t="shared" si="2"/>
        <v>0</v>
      </c>
      <c r="K20" s="283">
        <f t="shared" si="3"/>
        <v>0</v>
      </c>
      <c r="L20" s="82"/>
    </row>
    <row r="21" spans="1:12" ht="12.75">
      <c r="A21" s="82"/>
      <c r="B21" s="138">
        <v>8</v>
      </c>
      <c r="C21" s="280">
        <v>50</v>
      </c>
      <c r="D21" s="281">
        <f t="shared" si="0"/>
        <v>11.5</v>
      </c>
      <c r="E21" s="354"/>
      <c r="F21" s="354"/>
      <c r="G21" s="282">
        <f t="shared" si="1"/>
        <v>0</v>
      </c>
      <c r="H21" s="354"/>
      <c r="I21" s="354"/>
      <c r="J21" s="282">
        <f t="shared" si="2"/>
        <v>0</v>
      </c>
      <c r="K21" s="283">
        <f t="shared" si="3"/>
        <v>0</v>
      </c>
      <c r="L21" s="82"/>
    </row>
    <row r="22" spans="1:12" ht="12.75">
      <c r="A22" s="82"/>
      <c r="B22" s="138">
        <v>9</v>
      </c>
      <c r="C22" s="280">
        <v>63</v>
      </c>
      <c r="D22" s="281">
        <f t="shared" si="0"/>
        <v>14.49</v>
      </c>
      <c r="E22" s="354"/>
      <c r="F22" s="354"/>
      <c r="G22" s="282">
        <f t="shared" si="1"/>
        <v>0</v>
      </c>
      <c r="H22" s="354"/>
      <c r="I22" s="354"/>
      <c r="J22" s="282">
        <f t="shared" si="2"/>
        <v>0</v>
      </c>
      <c r="K22" s="283">
        <f t="shared" si="3"/>
        <v>0</v>
      </c>
      <c r="L22" s="82"/>
    </row>
    <row r="23" spans="1:12" ht="13.5" thickBot="1">
      <c r="A23" s="82"/>
      <c r="B23" s="284">
        <v>10</v>
      </c>
      <c r="C23" s="987" t="s">
        <v>87</v>
      </c>
      <c r="D23" s="988"/>
      <c r="E23" s="285">
        <f aca="true" t="shared" si="4" ref="E23:K23">SUM(E14:E22)</f>
        <v>0</v>
      </c>
      <c r="F23" s="285">
        <f t="shared" si="4"/>
        <v>0</v>
      </c>
      <c r="G23" s="285">
        <f t="shared" si="4"/>
        <v>0</v>
      </c>
      <c r="H23" s="285">
        <f t="shared" si="4"/>
        <v>0</v>
      </c>
      <c r="I23" s="285">
        <f t="shared" si="4"/>
        <v>0</v>
      </c>
      <c r="J23" s="285">
        <f t="shared" si="4"/>
        <v>0</v>
      </c>
      <c r="K23" s="286">
        <f t="shared" si="4"/>
        <v>0</v>
      </c>
      <c r="L23" s="82"/>
    </row>
    <row r="24" spans="1:12" ht="13.5" customHeight="1" thickTop="1">
      <c r="A24" s="82"/>
      <c r="B24" s="916" t="s">
        <v>0</v>
      </c>
      <c r="C24" s="977" t="s">
        <v>211</v>
      </c>
      <c r="D24" s="978"/>
      <c r="E24" s="982" t="s">
        <v>214</v>
      </c>
      <c r="F24" s="983"/>
      <c r="G24" s="983"/>
      <c r="H24" s="983"/>
      <c r="I24" s="983"/>
      <c r="J24" s="983"/>
      <c r="K24" s="984"/>
      <c r="L24" s="82"/>
    </row>
    <row r="25" spans="1:12" ht="12.75">
      <c r="A25" s="82"/>
      <c r="B25" s="917"/>
      <c r="C25" s="979"/>
      <c r="D25" s="980"/>
      <c r="E25" s="968" t="s">
        <v>208</v>
      </c>
      <c r="F25" s="969"/>
      <c r="G25" s="969"/>
      <c r="H25" s="969"/>
      <c r="I25" s="969"/>
      <c r="J25" s="969"/>
      <c r="K25" s="981"/>
      <c r="L25" s="82"/>
    </row>
    <row r="26" spans="1:12" ht="24" customHeight="1">
      <c r="A26" s="82"/>
      <c r="B26" s="917"/>
      <c r="C26" s="957" t="s">
        <v>212</v>
      </c>
      <c r="D26" s="971" t="s">
        <v>94</v>
      </c>
      <c r="E26" s="973" t="s">
        <v>97</v>
      </c>
      <c r="F26" s="974"/>
      <c r="G26" s="975"/>
      <c r="H26" s="968" t="s">
        <v>98</v>
      </c>
      <c r="I26" s="969"/>
      <c r="J26" s="970"/>
      <c r="K26" s="275" t="s">
        <v>305</v>
      </c>
      <c r="L26" s="82"/>
    </row>
    <row r="27" spans="1:12" ht="12.75" customHeight="1">
      <c r="A27" s="82"/>
      <c r="B27" s="918"/>
      <c r="C27" s="922"/>
      <c r="D27" s="972"/>
      <c r="E27" s="192" t="s">
        <v>216</v>
      </c>
      <c r="F27" s="192" t="s">
        <v>85</v>
      </c>
      <c r="G27" s="192" t="s">
        <v>92</v>
      </c>
      <c r="H27" s="192" t="s">
        <v>216</v>
      </c>
      <c r="I27" s="192" t="s">
        <v>85</v>
      </c>
      <c r="J27" s="192" t="s">
        <v>92</v>
      </c>
      <c r="K27" s="275"/>
      <c r="L27" s="82"/>
    </row>
    <row r="28" spans="1:12" ht="12.75">
      <c r="A28" s="82"/>
      <c r="B28" s="137">
        <v>1</v>
      </c>
      <c r="C28" s="276">
        <v>6</v>
      </c>
      <c r="D28" s="277">
        <f>C28*230/1000*3</f>
        <v>4.14</v>
      </c>
      <c r="E28" s="353"/>
      <c r="F28" s="353"/>
      <c r="G28" s="278">
        <f>E28+F28</f>
        <v>0</v>
      </c>
      <c r="H28" s="353"/>
      <c r="I28" s="353"/>
      <c r="J28" s="278">
        <f>H28+I28</f>
        <v>0</v>
      </c>
      <c r="K28" s="279">
        <f>G28+J28</f>
        <v>0</v>
      </c>
      <c r="L28" s="82"/>
    </row>
    <row r="29" spans="1:12" ht="12.75">
      <c r="A29" s="82"/>
      <c r="B29" s="138">
        <v>2</v>
      </c>
      <c r="C29" s="280">
        <v>10</v>
      </c>
      <c r="D29" s="281">
        <f aca="true" t="shared" si="5" ref="D29:D36">C29*230/1000*3</f>
        <v>6.8999999999999995</v>
      </c>
      <c r="E29" s="354"/>
      <c r="F29" s="354"/>
      <c r="G29" s="282">
        <f aca="true" t="shared" si="6" ref="G29:G36">E29+F29</f>
        <v>0</v>
      </c>
      <c r="H29" s="354"/>
      <c r="I29" s="354"/>
      <c r="J29" s="282">
        <f aca="true" t="shared" si="7" ref="J29:J36">H29+I29</f>
        <v>0</v>
      </c>
      <c r="K29" s="283">
        <f aca="true" t="shared" si="8" ref="K29:K36">G29+J29</f>
        <v>0</v>
      </c>
      <c r="L29" s="82"/>
    </row>
    <row r="30" spans="1:12" ht="12.75">
      <c r="A30" s="82"/>
      <c r="B30" s="138">
        <v>3</v>
      </c>
      <c r="C30" s="280">
        <v>16</v>
      </c>
      <c r="D30" s="281">
        <f t="shared" si="5"/>
        <v>11.040000000000001</v>
      </c>
      <c r="E30" s="354"/>
      <c r="F30" s="354"/>
      <c r="G30" s="282">
        <f t="shared" si="6"/>
        <v>0</v>
      </c>
      <c r="H30" s="354"/>
      <c r="I30" s="354"/>
      <c r="J30" s="282">
        <f t="shared" si="7"/>
        <v>0</v>
      </c>
      <c r="K30" s="283">
        <f t="shared" si="8"/>
        <v>0</v>
      </c>
      <c r="L30" s="82"/>
    </row>
    <row r="31" spans="1:12" ht="12.75">
      <c r="A31" s="82"/>
      <c r="B31" s="138">
        <v>4</v>
      </c>
      <c r="C31" s="280">
        <v>20</v>
      </c>
      <c r="D31" s="281">
        <f t="shared" si="5"/>
        <v>13.799999999999999</v>
      </c>
      <c r="E31" s="354"/>
      <c r="F31" s="354"/>
      <c r="G31" s="282">
        <f t="shared" si="6"/>
        <v>0</v>
      </c>
      <c r="H31" s="354"/>
      <c r="I31" s="354"/>
      <c r="J31" s="282">
        <f t="shared" si="7"/>
        <v>0</v>
      </c>
      <c r="K31" s="283">
        <f t="shared" si="8"/>
        <v>0</v>
      </c>
      <c r="L31" s="82"/>
    </row>
    <row r="32" spans="1:12" ht="12.75">
      <c r="A32" s="82"/>
      <c r="B32" s="138">
        <v>5</v>
      </c>
      <c r="C32" s="280">
        <v>25</v>
      </c>
      <c r="D32" s="281">
        <f t="shared" si="5"/>
        <v>17.25</v>
      </c>
      <c r="E32" s="354"/>
      <c r="F32" s="354"/>
      <c r="G32" s="282">
        <f t="shared" si="6"/>
        <v>0</v>
      </c>
      <c r="H32" s="354"/>
      <c r="I32" s="354"/>
      <c r="J32" s="282">
        <f t="shared" si="7"/>
        <v>0</v>
      </c>
      <c r="K32" s="283">
        <f t="shared" si="8"/>
        <v>0</v>
      </c>
      <c r="L32" s="82"/>
    </row>
    <row r="33" spans="1:12" ht="12.75">
      <c r="A33" s="82"/>
      <c r="B33" s="138">
        <v>6</v>
      </c>
      <c r="C33" s="280">
        <v>32</v>
      </c>
      <c r="D33" s="281">
        <f t="shared" si="5"/>
        <v>22.080000000000002</v>
      </c>
      <c r="E33" s="354"/>
      <c r="F33" s="354"/>
      <c r="G33" s="282">
        <f t="shared" si="6"/>
        <v>0</v>
      </c>
      <c r="H33" s="354"/>
      <c r="I33" s="354"/>
      <c r="J33" s="282">
        <f t="shared" si="7"/>
        <v>0</v>
      </c>
      <c r="K33" s="283">
        <f t="shared" si="8"/>
        <v>0</v>
      </c>
      <c r="L33" s="82"/>
    </row>
    <row r="34" spans="1:12" ht="12.75">
      <c r="A34" s="82"/>
      <c r="B34" s="138">
        <v>7</v>
      </c>
      <c r="C34" s="280">
        <v>40</v>
      </c>
      <c r="D34" s="281">
        <f t="shared" si="5"/>
        <v>27.599999999999998</v>
      </c>
      <c r="E34" s="354"/>
      <c r="F34" s="354"/>
      <c r="G34" s="282">
        <f t="shared" si="6"/>
        <v>0</v>
      </c>
      <c r="H34" s="354"/>
      <c r="I34" s="354"/>
      <c r="J34" s="282">
        <f t="shared" si="7"/>
        <v>0</v>
      </c>
      <c r="K34" s="283">
        <f t="shared" si="8"/>
        <v>0</v>
      </c>
      <c r="L34" s="82"/>
    </row>
    <row r="35" spans="1:12" ht="12.75">
      <c r="A35" s="82"/>
      <c r="B35" s="138">
        <v>8</v>
      </c>
      <c r="C35" s="280">
        <v>50</v>
      </c>
      <c r="D35" s="281">
        <f t="shared" si="5"/>
        <v>34.5</v>
      </c>
      <c r="E35" s="354"/>
      <c r="F35" s="354"/>
      <c r="G35" s="282">
        <f t="shared" si="6"/>
        <v>0</v>
      </c>
      <c r="H35" s="354"/>
      <c r="I35" s="354"/>
      <c r="J35" s="282">
        <f t="shared" si="7"/>
        <v>0</v>
      </c>
      <c r="K35" s="283">
        <f t="shared" si="8"/>
        <v>0</v>
      </c>
      <c r="L35" s="82"/>
    </row>
    <row r="36" spans="1:12" ht="12.75">
      <c r="A36" s="82"/>
      <c r="B36" s="138">
        <v>9</v>
      </c>
      <c r="C36" s="280">
        <v>63</v>
      </c>
      <c r="D36" s="281">
        <f t="shared" si="5"/>
        <v>43.47</v>
      </c>
      <c r="E36" s="354"/>
      <c r="F36" s="354"/>
      <c r="G36" s="282">
        <f t="shared" si="6"/>
        <v>0</v>
      </c>
      <c r="H36" s="354"/>
      <c r="I36" s="354"/>
      <c r="J36" s="282">
        <f t="shared" si="7"/>
        <v>0</v>
      </c>
      <c r="K36" s="283">
        <f t="shared" si="8"/>
        <v>0</v>
      </c>
      <c r="L36" s="82"/>
    </row>
    <row r="37" spans="1:12" ht="13.5" thickBot="1">
      <c r="A37" s="82"/>
      <c r="B37" s="284">
        <v>10</v>
      </c>
      <c r="C37" s="987" t="s">
        <v>87</v>
      </c>
      <c r="D37" s="988"/>
      <c r="E37" s="285">
        <f aca="true" t="shared" si="9" ref="E37:K37">SUM(E28:E36)</f>
        <v>0</v>
      </c>
      <c r="F37" s="285">
        <f t="shared" si="9"/>
        <v>0</v>
      </c>
      <c r="G37" s="285">
        <f t="shared" si="9"/>
        <v>0</v>
      </c>
      <c r="H37" s="285">
        <f t="shared" si="9"/>
        <v>0</v>
      </c>
      <c r="I37" s="285">
        <f t="shared" si="9"/>
        <v>0</v>
      </c>
      <c r="J37" s="285">
        <f t="shared" si="9"/>
        <v>0</v>
      </c>
      <c r="K37" s="286">
        <f t="shared" si="9"/>
        <v>0</v>
      </c>
      <c r="L37" s="82"/>
    </row>
    <row r="38" spans="1:12" ht="13.5" customHeight="1" thickTop="1">
      <c r="A38" s="82"/>
      <c r="B38" s="916" t="s">
        <v>0</v>
      </c>
      <c r="C38" s="977" t="s">
        <v>211</v>
      </c>
      <c r="D38" s="978"/>
      <c r="E38" s="982" t="s">
        <v>215</v>
      </c>
      <c r="F38" s="983"/>
      <c r="G38" s="983"/>
      <c r="H38" s="983"/>
      <c r="I38" s="983"/>
      <c r="J38" s="983"/>
      <c r="K38" s="984"/>
      <c r="L38" s="82"/>
    </row>
    <row r="39" spans="1:12" ht="12.75">
      <c r="A39" s="82"/>
      <c r="B39" s="917"/>
      <c r="C39" s="979"/>
      <c r="D39" s="980"/>
      <c r="E39" s="968" t="s">
        <v>208</v>
      </c>
      <c r="F39" s="969"/>
      <c r="G39" s="969"/>
      <c r="H39" s="969"/>
      <c r="I39" s="969"/>
      <c r="J39" s="969"/>
      <c r="K39" s="981"/>
      <c r="L39" s="82"/>
    </row>
    <row r="40" spans="1:12" ht="25.5">
      <c r="A40" s="82"/>
      <c r="B40" s="917"/>
      <c r="C40" s="957" t="s">
        <v>212</v>
      </c>
      <c r="D40" s="971" t="s">
        <v>94</v>
      </c>
      <c r="E40" s="973" t="s">
        <v>97</v>
      </c>
      <c r="F40" s="974"/>
      <c r="G40" s="975"/>
      <c r="H40" s="968" t="s">
        <v>98</v>
      </c>
      <c r="I40" s="969"/>
      <c r="J40" s="970"/>
      <c r="K40" s="275" t="s">
        <v>305</v>
      </c>
      <c r="L40" s="82"/>
    </row>
    <row r="41" spans="1:12" ht="12.75">
      <c r="A41" s="82"/>
      <c r="B41" s="918"/>
      <c r="C41" s="922"/>
      <c r="D41" s="972"/>
      <c r="E41" s="192" t="s">
        <v>216</v>
      </c>
      <c r="F41" s="192" t="s">
        <v>85</v>
      </c>
      <c r="G41" s="192" t="s">
        <v>92</v>
      </c>
      <c r="H41" s="192" t="s">
        <v>216</v>
      </c>
      <c r="I41" s="192" t="s">
        <v>85</v>
      </c>
      <c r="J41" s="192" t="s">
        <v>92</v>
      </c>
      <c r="K41" s="275"/>
      <c r="L41" s="82"/>
    </row>
    <row r="42" spans="1:12" ht="12.75">
      <c r="A42" s="82"/>
      <c r="B42" s="137">
        <v>1</v>
      </c>
      <c r="C42" s="276">
        <v>6</v>
      </c>
      <c r="D42" s="277">
        <f>C42*230/1000</f>
        <v>1.38</v>
      </c>
      <c r="E42" s="278">
        <f>E28+E14</f>
        <v>0</v>
      </c>
      <c r="F42" s="278">
        <f>F28+F14</f>
        <v>0</v>
      </c>
      <c r="G42" s="278">
        <f>E42+F42</f>
        <v>0</v>
      </c>
      <c r="H42" s="278">
        <f aca="true" t="shared" si="10" ref="H42:H50">H28+H14</f>
        <v>0</v>
      </c>
      <c r="I42" s="278">
        <f aca="true" t="shared" si="11" ref="I42:I50">I28+I14</f>
        <v>0</v>
      </c>
      <c r="J42" s="278">
        <f>H42+I42</f>
        <v>0</v>
      </c>
      <c r="K42" s="279">
        <f>G42+J42</f>
        <v>0</v>
      </c>
      <c r="L42" s="82"/>
    </row>
    <row r="43" spans="1:12" ht="12.75">
      <c r="A43" s="82"/>
      <c r="B43" s="138">
        <v>2</v>
      </c>
      <c r="C43" s="280">
        <v>10</v>
      </c>
      <c r="D43" s="281">
        <f aca="true" t="shared" si="12" ref="D43:D50">C43*230/1000</f>
        <v>2.3</v>
      </c>
      <c r="E43" s="282">
        <f aca="true" t="shared" si="13" ref="E43:E50">E29+E15</f>
        <v>0</v>
      </c>
      <c r="F43" s="282">
        <f aca="true" t="shared" si="14" ref="F43:F50">F29+F15</f>
        <v>0</v>
      </c>
      <c r="G43" s="282">
        <f aca="true" t="shared" si="15" ref="G43:G50">E43+F43</f>
        <v>0</v>
      </c>
      <c r="H43" s="282">
        <f t="shared" si="10"/>
        <v>0</v>
      </c>
      <c r="I43" s="282">
        <f t="shared" si="11"/>
        <v>0</v>
      </c>
      <c r="J43" s="282">
        <f aca="true" t="shared" si="16" ref="J43:J50">H43+I43</f>
        <v>0</v>
      </c>
      <c r="K43" s="283">
        <f aca="true" t="shared" si="17" ref="K43:K50">G43+J43</f>
        <v>0</v>
      </c>
      <c r="L43" s="82"/>
    </row>
    <row r="44" spans="1:12" ht="12.75">
      <c r="A44" s="82"/>
      <c r="B44" s="138">
        <v>3</v>
      </c>
      <c r="C44" s="280">
        <v>16</v>
      </c>
      <c r="D44" s="281">
        <f t="shared" si="12"/>
        <v>3.68</v>
      </c>
      <c r="E44" s="282">
        <f t="shared" si="13"/>
        <v>0</v>
      </c>
      <c r="F44" s="282">
        <f t="shared" si="14"/>
        <v>0</v>
      </c>
      <c r="G44" s="282">
        <f t="shared" si="15"/>
        <v>0</v>
      </c>
      <c r="H44" s="282">
        <f t="shared" si="10"/>
        <v>0</v>
      </c>
      <c r="I44" s="282">
        <f t="shared" si="11"/>
        <v>0</v>
      </c>
      <c r="J44" s="282">
        <f t="shared" si="16"/>
        <v>0</v>
      </c>
      <c r="K44" s="283">
        <f t="shared" si="17"/>
        <v>0</v>
      </c>
      <c r="L44" s="82"/>
    </row>
    <row r="45" spans="1:12" ht="12.75">
      <c r="A45" s="82"/>
      <c r="B45" s="138">
        <v>4</v>
      </c>
      <c r="C45" s="280">
        <v>20</v>
      </c>
      <c r="D45" s="281">
        <f t="shared" si="12"/>
        <v>4.6</v>
      </c>
      <c r="E45" s="282">
        <f t="shared" si="13"/>
        <v>0</v>
      </c>
      <c r="F45" s="282">
        <f t="shared" si="14"/>
        <v>0</v>
      </c>
      <c r="G45" s="282">
        <f t="shared" si="15"/>
        <v>0</v>
      </c>
      <c r="H45" s="282">
        <f t="shared" si="10"/>
        <v>0</v>
      </c>
      <c r="I45" s="282">
        <f t="shared" si="11"/>
        <v>0</v>
      </c>
      <c r="J45" s="282">
        <f t="shared" si="16"/>
        <v>0</v>
      </c>
      <c r="K45" s="283">
        <f t="shared" si="17"/>
        <v>0</v>
      </c>
      <c r="L45" s="82"/>
    </row>
    <row r="46" spans="1:12" ht="12.75">
      <c r="A46" s="82"/>
      <c r="B46" s="138">
        <v>5</v>
      </c>
      <c r="C46" s="280">
        <v>25</v>
      </c>
      <c r="D46" s="281">
        <f t="shared" si="12"/>
        <v>5.75</v>
      </c>
      <c r="E46" s="282">
        <f t="shared" si="13"/>
        <v>0</v>
      </c>
      <c r="F46" s="282">
        <f t="shared" si="14"/>
        <v>0</v>
      </c>
      <c r="G46" s="282">
        <f t="shared" si="15"/>
        <v>0</v>
      </c>
      <c r="H46" s="282">
        <f t="shared" si="10"/>
        <v>0</v>
      </c>
      <c r="I46" s="282">
        <f t="shared" si="11"/>
        <v>0</v>
      </c>
      <c r="J46" s="282">
        <f t="shared" si="16"/>
        <v>0</v>
      </c>
      <c r="K46" s="283">
        <f t="shared" si="17"/>
        <v>0</v>
      </c>
      <c r="L46" s="82"/>
    </row>
    <row r="47" spans="1:12" ht="12.75" customHeight="1">
      <c r="A47" s="82"/>
      <c r="B47" s="138">
        <v>6</v>
      </c>
      <c r="C47" s="280">
        <v>32</v>
      </c>
      <c r="D47" s="281">
        <f t="shared" si="12"/>
        <v>7.36</v>
      </c>
      <c r="E47" s="282">
        <f t="shared" si="13"/>
        <v>0</v>
      </c>
      <c r="F47" s="282">
        <f t="shared" si="14"/>
        <v>0</v>
      </c>
      <c r="G47" s="282">
        <f t="shared" si="15"/>
        <v>0</v>
      </c>
      <c r="H47" s="282">
        <f t="shared" si="10"/>
        <v>0</v>
      </c>
      <c r="I47" s="282">
        <f t="shared" si="11"/>
        <v>0</v>
      </c>
      <c r="J47" s="282">
        <f t="shared" si="16"/>
        <v>0</v>
      </c>
      <c r="K47" s="283">
        <f t="shared" si="17"/>
        <v>0</v>
      </c>
      <c r="L47" s="82"/>
    </row>
    <row r="48" spans="1:12" ht="12.75">
      <c r="A48" s="82"/>
      <c r="B48" s="138">
        <v>7</v>
      </c>
      <c r="C48" s="280">
        <v>40</v>
      </c>
      <c r="D48" s="281">
        <f t="shared" si="12"/>
        <v>9.2</v>
      </c>
      <c r="E48" s="282">
        <f t="shared" si="13"/>
        <v>0</v>
      </c>
      <c r="F48" s="282">
        <f t="shared" si="14"/>
        <v>0</v>
      </c>
      <c r="G48" s="282">
        <f t="shared" si="15"/>
        <v>0</v>
      </c>
      <c r="H48" s="282">
        <f t="shared" si="10"/>
        <v>0</v>
      </c>
      <c r="I48" s="282">
        <f t="shared" si="11"/>
        <v>0</v>
      </c>
      <c r="J48" s="282">
        <f t="shared" si="16"/>
        <v>0</v>
      </c>
      <c r="K48" s="283">
        <f t="shared" si="17"/>
        <v>0</v>
      </c>
      <c r="L48" s="82"/>
    </row>
    <row r="49" spans="1:12" ht="12.75">
      <c r="A49" s="82"/>
      <c r="B49" s="138">
        <v>8</v>
      </c>
      <c r="C49" s="280">
        <v>50</v>
      </c>
      <c r="D49" s="281">
        <f t="shared" si="12"/>
        <v>11.5</v>
      </c>
      <c r="E49" s="282">
        <f t="shared" si="13"/>
        <v>0</v>
      </c>
      <c r="F49" s="282">
        <f t="shared" si="14"/>
        <v>0</v>
      </c>
      <c r="G49" s="282">
        <f t="shared" si="15"/>
        <v>0</v>
      </c>
      <c r="H49" s="282">
        <f t="shared" si="10"/>
        <v>0</v>
      </c>
      <c r="I49" s="282">
        <f t="shared" si="11"/>
        <v>0</v>
      </c>
      <c r="J49" s="282">
        <f t="shared" si="16"/>
        <v>0</v>
      </c>
      <c r="K49" s="283">
        <f t="shared" si="17"/>
        <v>0</v>
      </c>
      <c r="L49" s="82"/>
    </row>
    <row r="50" spans="1:12" ht="12.75">
      <c r="A50" s="82"/>
      <c r="B50" s="138">
        <v>9</v>
      </c>
      <c r="C50" s="280">
        <v>63</v>
      </c>
      <c r="D50" s="281">
        <f t="shared" si="12"/>
        <v>14.49</v>
      </c>
      <c r="E50" s="282">
        <f t="shared" si="13"/>
        <v>0</v>
      </c>
      <c r="F50" s="282">
        <f t="shared" si="14"/>
        <v>0</v>
      </c>
      <c r="G50" s="282">
        <f t="shared" si="15"/>
        <v>0</v>
      </c>
      <c r="H50" s="282">
        <f t="shared" si="10"/>
        <v>0</v>
      </c>
      <c r="I50" s="282">
        <f t="shared" si="11"/>
        <v>0</v>
      </c>
      <c r="J50" s="282">
        <f t="shared" si="16"/>
        <v>0</v>
      </c>
      <c r="K50" s="283">
        <f t="shared" si="17"/>
        <v>0</v>
      </c>
      <c r="L50" s="82"/>
    </row>
    <row r="51" spans="1:12" ht="13.5" thickBot="1">
      <c r="A51" s="82"/>
      <c r="B51" s="287">
        <v>10</v>
      </c>
      <c r="C51" s="985" t="s">
        <v>87</v>
      </c>
      <c r="D51" s="986"/>
      <c r="E51" s="288">
        <f aca="true" t="shared" si="18" ref="E51:K51">SUM(E42:E50)</f>
        <v>0</v>
      </c>
      <c r="F51" s="288">
        <f t="shared" si="18"/>
        <v>0</v>
      </c>
      <c r="G51" s="288">
        <f t="shared" si="18"/>
        <v>0</v>
      </c>
      <c r="H51" s="288">
        <f t="shared" si="18"/>
        <v>0</v>
      </c>
      <c r="I51" s="288">
        <f t="shared" si="18"/>
        <v>0</v>
      </c>
      <c r="J51" s="288">
        <f t="shared" si="18"/>
        <v>0</v>
      </c>
      <c r="K51" s="289">
        <f t="shared" si="18"/>
        <v>0</v>
      </c>
      <c r="L51" s="82"/>
    </row>
    <row r="52" ht="13.5" thickTop="1"/>
    <row r="53" ht="12.75">
      <c r="B53" s="733"/>
    </row>
    <row r="54" ht="12.75">
      <c r="B54" s="733"/>
    </row>
  </sheetData>
  <sheetProtection/>
  <mergeCells count="28">
    <mergeCell ref="C51:D51"/>
    <mergeCell ref="C24:D25"/>
    <mergeCell ref="C37:D37"/>
    <mergeCell ref="C38:D39"/>
    <mergeCell ref="C23:D23"/>
    <mergeCell ref="E38:K38"/>
    <mergeCell ref="E39:K39"/>
    <mergeCell ref="E24:K24"/>
    <mergeCell ref="E25:K25"/>
    <mergeCell ref="H40:J40"/>
    <mergeCell ref="B7:K8"/>
    <mergeCell ref="E12:G12"/>
    <mergeCell ref="H12:J12"/>
    <mergeCell ref="B10:B13"/>
    <mergeCell ref="C12:C13"/>
    <mergeCell ref="D12:D13"/>
    <mergeCell ref="C10:D11"/>
    <mergeCell ref="E11:K11"/>
    <mergeCell ref="E10:K10"/>
    <mergeCell ref="H26:J26"/>
    <mergeCell ref="B24:B27"/>
    <mergeCell ref="C26:C27"/>
    <mergeCell ref="D26:D27"/>
    <mergeCell ref="E26:G26"/>
    <mergeCell ref="B38:B41"/>
    <mergeCell ref="C40:C41"/>
    <mergeCell ref="D40:D41"/>
    <mergeCell ref="E40:G40"/>
  </mergeCells>
  <printOptions horizontalCentered="1"/>
  <pageMargins left="0.2755905511811024" right="0.1968503937007874" top="0.15748031496062992" bottom="0.31496062992125984" header="0.2755905511811024" footer="0.15748031496062992"/>
  <pageSetup fitToHeight="1" fitToWidth="1" horizontalDpi="600" verticalDpi="600" orientation="portrait" paperSize="9" r:id="rId1"/>
  <headerFooter alignWithMargins="0">
    <oddFooter>&amp;CСтрана &amp;P од &amp;N</oddFooter>
  </headerFooter>
  <ignoredErrors>
    <ignoredError sqref="G42:G5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81" customWidth="1"/>
    <col min="2" max="2" width="11.7109375" style="0" customWidth="1"/>
    <col min="3" max="9" width="9.7109375" style="0" customWidth="1"/>
    <col min="10" max="10" width="11.7109375" style="0" customWidth="1"/>
    <col min="12" max="17" width="9.7109375" style="0" customWidth="1"/>
    <col min="18" max="62" width="9.140625" style="81" customWidth="1"/>
  </cols>
  <sheetData>
    <row r="1" spans="1:17" ht="12.75">
      <c r="A1" s="58" t="s">
        <v>63</v>
      </c>
      <c r="B1" s="59"/>
      <c r="C1" s="58"/>
      <c r="D1" s="30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58"/>
      <c r="B2" s="59"/>
      <c r="C2" s="58"/>
      <c r="D2" s="30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.75">
      <c r="A3" s="29"/>
      <c r="B3" s="29" t="str">
        <f>+CONCATENATE('Poc.strana'!$A$22," ",'Poc.strana'!$C$22)</f>
        <v>Назив енергетског субјекта: </v>
      </c>
      <c r="C3" s="29"/>
      <c r="D3" s="3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29"/>
      <c r="B4" s="29" t="str">
        <f>+CONCATENATE('Poc.strana'!$A$35," ",'Poc.strana'!$C$35)</f>
        <v>Датум обраде: </v>
      </c>
      <c r="C4" s="29"/>
      <c r="D4" s="30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2.75">
      <c r="A7" s="82"/>
      <c r="B7" s="949" t="str">
        <f>CONCATENATE("Табела ЕТ-4-14. СТРУКТУРА КУПАЦА -ВН, СН, НН- ПО ГОДИШЊОЈ ПОТРОШЊИ И СНАЗИ У"," ",'Poc.strana'!C25,". ГОДИНИ")</f>
        <v>Табела ЕТ-4-14. СТРУКТУРА КУПАЦА -ВН, СН, НН- ПО ГОДИШЊОЈ ПОТРОШЊИ И СНАЗИ У 2022. ГОДИНИ</v>
      </c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</row>
    <row r="8" spans="1:17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3.5" thickBo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13.5" thickTop="1">
      <c r="A10" s="82"/>
      <c r="B10" s="83" t="s">
        <v>300</v>
      </c>
      <c r="C10" s="84"/>
      <c r="D10" s="84"/>
      <c r="E10" s="84"/>
      <c r="F10" s="84"/>
      <c r="G10" s="84"/>
      <c r="H10" s="84"/>
      <c r="I10" s="84"/>
      <c r="J10" s="85" t="s">
        <v>300</v>
      </c>
      <c r="K10" s="84"/>
      <c r="L10" s="84"/>
      <c r="M10" s="84"/>
      <c r="N10" s="84"/>
      <c r="O10" s="84"/>
      <c r="P10" s="84"/>
      <c r="Q10" s="86"/>
    </row>
    <row r="11" spans="1:17" ht="12.75" customHeight="1">
      <c r="A11" s="82"/>
      <c r="B11" s="996" t="s">
        <v>113</v>
      </c>
      <c r="C11" s="993" t="s">
        <v>208</v>
      </c>
      <c r="D11" s="997" t="s">
        <v>114</v>
      </c>
      <c r="E11" s="990"/>
      <c r="F11" s="991"/>
      <c r="G11" s="990" t="s">
        <v>115</v>
      </c>
      <c r="H11" s="990"/>
      <c r="I11" s="990"/>
      <c r="J11" s="989" t="s">
        <v>116</v>
      </c>
      <c r="K11" s="993" t="s">
        <v>208</v>
      </c>
      <c r="L11" s="990" t="s">
        <v>117</v>
      </c>
      <c r="M11" s="990"/>
      <c r="N11" s="991"/>
      <c r="O11" s="990" t="s">
        <v>118</v>
      </c>
      <c r="P11" s="990"/>
      <c r="Q11" s="992"/>
    </row>
    <row r="12" spans="1:17" ht="39" customHeight="1">
      <c r="A12" s="82"/>
      <c r="B12" s="996"/>
      <c r="C12" s="994"/>
      <c r="D12" s="157" t="s">
        <v>119</v>
      </c>
      <c r="E12" s="157" t="s">
        <v>120</v>
      </c>
      <c r="F12" s="157" t="s">
        <v>121</v>
      </c>
      <c r="G12" s="157" t="s">
        <v>119</v>
      </c>
      <c r="H12" s="157" t="s">
        <v>120</v>
      </c>
      <c r="I12" s="157" t="s">
        <v>121</v>
      </c>
      <c r="J12" s="989"/>
      <c r="K12" s="994"/>
      <c r="L12" s="157" t="s">
        <v>119</v>
      </c>
      <c r="M12" s="157" t="s">
        <v>120</v>
      </c>
      <c r="N12" s="157" t="s">
        <v>121</v>
      </c>
      <c r="O12" s="157" t="s">
        <v>119</v>
      </c>
      <c r="P12" s="157" t="s">
        <v>120</v>
      </c>
      <c r="Q12" s="158" t="s">
        <v>121</v>
      </c>
    </row>
    <row r="13" spans="1:17" ht="12.75">
      <c r="A13" s="82"/>
      <c r="B13" s="71" t="s">
        <v>90</v>
      </c>
      <c r="C13" s="995"/>
      <c r="D13" s="73" t="s">
        <v>122</v>
      </c>
      <c r="E13" s="73" t="s">
        <v>122</v>
      </c>
      <c r="F13" s="73" t="s">
        <v>122</v>
      </c>
      <c r="G13" s="73" t="s">
        <v>123</v>
      </c>
      <c r="H13" s="73" t="s">
        <v>123</v>
      </c>
      <c r="I13" s="73" t="s">
        <v>123</v>
      </c>
      <c r="J13" s="72" t="s">
        <v>124</v>
      </c>
      <c r="K13" s="995"/>
      <c r="L13" s="73" t="s">
        <v>122</v>
      </c>
      <c r="M13" s="73" t="s">
        <v>122</v>
      </c>
      <c r="N13" s="73" t="s">
        <v>122</v>
      </c>
      <c r="O13" s="73" t="s">
        <v>123</v>
      </c>
      <c r="P13" s="73" t="s">
        <v>123</v>
      </c>
      <c r="Q13" s="126" t="s">
        <v>123</v>
      </c>
    </row>
    <row r="14" spans="1:17" ht="12.75">
      <c r="A14" s="82"/>
      <c r="B14" s="71" t="s">
        <v>359</v>
      </c>
      <c r="C14" s="355"/>
      <c r="D14" s="139">
        <f aca="true" t="shared" si="0" ref="D14:D23">E14+F14</f>
        <v>0</v>
      </c>
      <c r="E14" s="358"/>
      <c r="F14" s="358"/>
      <c r="G14" s="139">
        <f aca="true" t="shared" si="1" ref="G14:G23">H14+I14</f>
        <v>0</v>
      </c>
      <c r="H14" s="358"/>
      <c r="I14" s="358"/>
      <c r="J14" s="72" t="s">
        <v>125</v>
      </c>
      <c r="K14" s="361"/>
      <c r="L14" s="139">
        <f aca="true" t="shared" si="2" ref="L14:L20">M14+N14</f>
        <v>0</v>
      </c>
      <c r="M14" s="358"/>
      <c r="N14" s="358"/>
      <c r="O14" s="139">
        <f aca="true" t="shared" si="3" ref="O14:O20">P14+Q14</f>
        <v>0</v>
      </c>
      <c r="P14" s="358"/>
      <c r="Q14" s="364"/>
    </row>
    <row r="15" spans="1:17" ht="12.75">
      <c r="A15" s="82"/>
      <c r="B15" s="74" t="s">
        <v>358</v>
      </c>
      <c r="C15" s="356"/>
      <c r="D15" s="140">
        <f t="shared" si="0"/>
        <v>0</v>
      </c>
      <c r="E15" s="359"/>
      <c r="F15" s="359"/>
      <c r="G15" s="140">
        <f t="shared" si="1"/>
        <v>0</v>
      </c>
      <c r="H15" s="359"/>
      <c r="I15" s="359"/>
      <c r="J15" s="72" t="s">
        <v>126</v>
      </c>
      <c r="K15" s="361"/>
      <c r="L15" s="139">
        <f t="shared" si="2"/>
        <v>0</v>
      </c>
      <c r="M15" s="358"/>
      <c r="N15" s="358"/>
      <c r="O15" s="139">
        <f t="shared" si="3"/>
        <v>0</v>
      </c>
      <c r="P15" s="358"/>
      <c r="Q15" s="364"/>
    </row>
    <row r="16" spans="1:17" ht="12.75">
      <c r="A16" s="82"/>
      <c r="B16" s="75" t="s">
        <v>140</v>
      </c>
      <c r="C16" s="356"/>
      <c r="D16" s="140">
        <f t="shared" si="0"/>
        <v>0</v>
      </c>
      <c r="E16" s="359"/>
      <c r="F16" s="359"/>
      <c r="G16" s="140">
        <f t="shared" si="1"/>
        <v>0</v>
      </c>
      <c r="H16" s="359"/>
      <c r="I16" s="359"/>
      <c r="J16" s="76" t="s">
        <v>127</v>
      </c>
      <c r="K16" s="362"/>
      <c r="L16" s="140">
        <f t="shared" si="2"/>
        <v>0</v>
      </c>
      <c r="M16" s="359"/>
      <c r="N16" s="359"/>
      <c r="O16" s="140">
        <f t="shared" si="3"/>
        <v>0</v>
      </c>
      <c r="P16" s="359"/>
      <c r="Q16" s="365"/>
    </row>
    <row r="17" spans="1:17" ht="12.75">
      <c r="A17" s="82"/>
      <c r="B17" s="75" t="s">
        <v>357</v>
      </c>
      <c r="C17" s="356"/>
      <c r="D17" s="140">
        <f t="shared" si="0"/>
        <v>0</v>
      </c>
      <c r="E17" s="359"/>
      <c r="F17" s="359"/>
      <c r="G17" s="140">
        <f t="shared" si="1"/>
        <v>0</v>
      </c>
      <c r="H17" s="359"/>
      <c r="I17" s="359"/>
      <c r="J17" s="77" t="s">
        <v>129</v>
      </c>
      <c r="K17" s="362"/>
      <c r="L17" s="140">
        <f t="shared" si="2"/>
        <v>0</v>
      </c>
      <c r="M17" s="359"/>
      <c r="N17" s="359"/>
      <c r="O17" s="140">
        <f t="shared" si="3"/>
        <v>0</v>
      </c>
      <c r="P17" s="359"/>
      <c r="Q17" s="365"/>
    </row>
    <row r="18" spans="1:17" ht="12.75">
      <c r="A18" s="82"/>
      <c r="B18" s="75" t="s">
        <v>356</v>
      </c>
      <c r="C18" s="356"/>
      <c r="D18" s="140">
        <f t="shared" si="0"/>
        <v>0</v>
      </c>
      <c r="E18" s="359"/>
      <c r="F18" s="359"/>
      <c r="G18" s="140">
        <f t="shared" si="1"/>
        <v>0</v>
      </c>
      <c r="H18" s="359"/>
      <c r="I18" s="359"/>
      <c r="J18" s="77" t="s">
        <v>131</v>
      </c>
      <c r="K18" s="362"/>
      <c r="L18" s="140">
        <f t="shared" si="2"/>
        <v>0</v>
      </c>
      <c r="M18" s="359"/>
      <c r="N18" s="359"/>
      <c r="O18" s="140">
        <f t="shared" si="3"/>
        <v>0</v>
      </c>
      <c r="P18" s="359"/>
      <c r="Q18" s="365"/>
    </row>
    <row r="19" spans="1:17" ht="12.75">
      <c r="A19" s="82"/>
      <c r="B19" s="75" t="s">
        <v>351</v>
      </c>
      <c r="C19" s="356"/>
      <c r="D19" s="140">
        <f t="shared" si="0"/>
        <v>0</v>
      </c>
      <c r="E19" s="359"/>
      <c r="F19" s="359"/>
      <c r="G19" s="140">
        <f t="shared" si="1"/>
        <v>0</v>
      </c>
      <c r="H19" s="359"/>
      <c r="I19" s="359"/>
      <c r="J19" s="77" t="s">
        <v>130</v>
      </c>
      <c r="K19" s="362"/>
      <c r="L19" s="140">
        <f t="shared" si="2"/>
        <v>0</v>
      </c>
      <c r="M19" s="359"/>
      <c r="N19" s="359"/>
      <c r="O19" s="140">
        <f t="shared" si="3"/>
        <v>0</v>
      </c>
      <c r="P19" s="359"/>
      <c r="Q19" s="365"/>
    </row>
    <row r="20" spans="1:17" ht="12.75">
      <c r="A20" s="82"/>
      <c r="B20" s="75" t="s">
        <v>352</v>
      </c>
      <c r="C20" s="356"/>
      <c r="D20" s="140">
        <f t="shared" si="0"/>
        <v>0</v>
      </c>
      <c r="E20" s="359"/>
      <c r="F20" s="359"/>
      <c r="G20" s="140">
        <f t="shared" si="1"/>
        <v>0</v>
      </c>
      <c r="H20" s="359"/>
      <c r="I20" s="359"/>
      <c r="J20" s="78" t="s">
        <v>132</v>
      </c>
      <c r="K20" s="363"/>
      <c r="L20" s="140">
        <f t="shared" si="2"/>
        <v>0</v>
      </c>
      <c r="M20" s="359"/>
      <c r="N20" s="359"/>
      <c r="O20" s="140">
        <f t="shared" si="3"/>
        <v>0</v>
      </c>
      <c r="P20" s="359"/>
      <c r="Q20" s="365"/>
    </row>
    <row r="21" spans="1:17" ht="12.75">
      <c r="A21" s="82"/>
      <c r="B21" s="75" t="s">
        <v>353</v>
      </c>
      <c r="C21" s="357"/>
      <c r="D21" s="141">
        <f t="shared" si="0"/>
        <v>0</v>
      </c>
      <c r="E21" s="360"/>
      <c r="F21" s="360"/>
      <c r="G21" s="141">
        <f t="shared" si="1"/>
        <v>0</v>
      </c>
      <c r="H21" s="360"/>
      <c r="I21" s="360"/>
      <c r="J21" s="94"/>
      <c r="K21" s="95"/>
      <c r="L21" s="95"/>
      <c r="M21" s="95"/>
      <c r="N21" s="95"/>
      <c r="O21" s="95"/>
      <c r="P21" s="95"/>
      <c r="Q21" s="96"/>
    </row>
    <row r="22" spans="1:17" ht="12.75">
      <c r="A22" s="82"/>
      <c r="B22" s="75" t="s">
        <v>372</v>
      </c>
      <c r="C22" s="357"/>
      <c r="D22" s="141">
        <f t="shared" si="0"/>
        <v>0</v>
      </c>
      <c r="E22" s="360"/>
      <c r="F22" s="360"/>
      <c r="G22" s="141">
        <f t="shared" si="1"/>
        <v>0</v>
      </c>
      <c r="H22" s="360"/>
      <c r="I22" s="360"/>
      <c r="J22" s="97"/>
      <c r="K22" s="98"/>
      <c r="L22" s="98"/>
      <c r="M22" s="98"/>
      <c r="N22" s="98"/>
      <c r="O22" s="98"/>
      <c r="P22" s="98"/>
      <c r="Q22" s="99"/>
    </row>
    <row r="23" spans="1:17" ht="12.75">
      <c r="A23" s="82"/>
      <c r="B23" s="75" t="s">
        <v>371</v>
      </c>
      <c r="C23" s="356"/>
      <c r="D23" s="140">
        <f t="shared" si="0"/>
        <v>0</v>
      </c>
      <c r="E23" s="359"/>
      <c r="F23" s="359"/>
      <c r="G23" s="140">
        <f t="shared" si="1"/>
        <v>0</v>
      </c>
      <c r="H23" s="359"/>
      <c r="I23" s="359"/>
      <c r="J23" s="100"/>
      <c r="K23" s="101"/>
      <c r="L23" s="101"/>
      <c r="M23" s="101"/>
      <c r="N23" s="101"/>
      <c r="O23" s="101"/>
      <c r="P23" s="101"/>
      <c r="Q23" s="102"/>
    </row>
    <row r="24" spans="1:17" ht="12.75">
      <c r="A24" s="82"/>
      <c r="B24" s="87" t="s">
        <v>301</v>
      </c>
      <c r="C24" s="88"/>
      <c r="D24" s="88"/>
      <c r="E24" s="88"/>
      <c r="F24" s="88"/>
      <c r="G24" s="88"/>
      <c r="H24" s="88"/>
      <c r="I24" s="88"/>
      <c r="J24" s="89" t="s">
        <v>301</v>
      </c>
      <c r="K24" s="90"/>
      <c r="L24" s="90"/>
      <c r="M24" s="90"/>
      <c r="N24" s="90"/>
      <c r="O24" s="90"/>
      <c r="P24" s="90"/>
      <c r="Q24" s="91"/>
    </row>
    <row r="25" spans="1:17" ht="12.75" customHeight="1">
      <c r="A25" s="82"/>
      <c r="B25" s="996" t="s">
        <v>113</v>
      </c>
      <c r="C25" s="993" t="s">
        <v>208</v>
      </c>
      <c r="D25" s="997" t="s">
        <v>114</v>
      </c>
      <c r="E25" s="990"/>
      <c r="F25" s="991"/>
      <c r="G25" s="990" t="s">
        <v>115</v>
      </c>
      <c r="H25" s="990"/>
      <c r="I25" s="990"/>
      <c r="J25" s="989" t="s">
        <v>116</v>
      </c>
      <c r="K25" s="993" t="s">
        <v>208</v>
      </c>
      <c r="L25" s="990" t="s">
        <v>117</v>
      </c>
      <c r="M25" s="990"/>
      <c r="N25" s="991"/>
      <c r="O25" s="990" t="s">
        <v>118</v>
      </c>
      <c r="P25" s="990"/>
      <c r="Q25" s="992"/>
    </row>
    <row r="26" spans="1:17" ht="25.5">
      <c r="A26" s="82"/>
      <c r="B26" s="996"/>
      <c r="C26" s="994"/>
      <c r="D26" s="157" t="s">
        <v>119</v>
      </c>
      <c r="E26" s="157" t="s">
        <v>120</v>
      </c>
      <c r="F26" s="157" t="s">
        <v>121</v>
      </c>
      <c r="G26" s="157" t="s">
        <v>119</v>
      </c>
      <c r="H26" s="157" t="s">
        <v>120</v>
      </c>
      <c r="I26" s="157" t="s">
        <v>121</v>
      </c>
      <c r="J26" s="989"/>
      <c r="K26" s="994"/>
      <c r="L26" s="157" t="s">
        <v>119</v>
      </c>
      <c r="M26" s="157" t="s">
        <v>120</v>
      </c>
      <c r="N26" s="157" t="s">
        <v>121</v>
      </c>
      <c r="O26" s="157" t="s">
        <v>119</v>
      </c>
      <c r="P26" s="157" t="s">
        <v>120</v>
      </c>
      <c r="Q26" s="158" t="s">
        <v>121</v>
      </c>
    </row>
    <row r="27" spans="1:17" ht="12.75">
      <c r="A27" s="82"/>
      <c r="B27" s="71" t="s">
        <v>90</v>
      </c>
      <c r="C27" s="995"/>
      <c r="D27" s="73" t="s">
        <v>122</v>
      </c>
      <c r="E27" s="73" t="s">
        <v>122</v>
      </c>
      <c r="F27" s="73" t="s">
        <v>122</v>
      </c>
      <c r="G27" s="73" t="s">
        <v>123</v>
      </c>
      <c r="H27" s="73" t="s">
        <v>123</v>
      </c>
      <c r="I27" s="73" t="s">
        <v>123</v>
      </c>
      <c r="J27" s="72" t="s">
        <v>124</v>
      </c>
      <c r="K27" s="995"/>
      <c r="L27" s="73" t="s">
        <v>122</v>
      </c>
      <c r="M27" s="73" t="s">
        <v>122</v>
      </c>
      <c r="N27" s="73" t="s">
        <v>122</v>
      </c>
      <c r="O27" s="73" t="s">
        <v>123</v>
      </c>
      <c r="P27" s="73" t="s">
        <v>123</v>
      </c>
      <c r="Q27" s="126" t="s">
        <v>123</v>
      </c>
    </row>
    <row r="28" spans="1:17" ht="12.75">
      <c r="A28" s="82"/>
      <c r="B28" s="71" t="s">
        <v>349</v>
      </c>
      <c r="C28" s="355"/>
      <c r="D28" s="139">
        <f aca="true" t="shared" si="4" ref="D28:D37">E28+F28</f>
        <v>0</v>
      </c>
      <c r="E28" s="358"/>
      <c r="F28" s="358"/>
      <c r="G28" s="139">
        <f aca="true" t="shared" si="5" ref="G28:G37">H28+I28</f>
        <v>0</v>
      </c>
      <c r="H28" s="358"/>
      <c r="I28" s="358"/>
      <c r="J28" s="72" t="s">
        <v>125</v>
      </c>
      <c r="K28" s="361"/>
      <c r="L28" s="139">
        <f aca="true" t="shared" si="6" ref="L28:L34">M28+N28</f>
        <v>0</v>
      </c>
      <c r="M28" s="358"/>
      <c r="N28" s="358"/>
      <c r="O28" s="139">
        <f aca="true" t="shared" si="7" ref="O28:O34">P28+Q28</f>
        <v>0</v>
      </c>
      <c r="P28" s="358"/>
      <c r="Q28" s="364"/>
    </row>
    <row r="29" spans="1:17" ht="12.75">
      <c r="A29" s="82"/>
      <c r="B29" s="74" t="s">
        <v>350</v>
      </c>
      <c r="C29" s="356"/>
      <c r="D29" s="140">
        <f t="shared" si="4"/>
        <v>0</v>
      </c>
      <c r="E29" s="359"/>
      <c r="F29" s="359"/>
      <c r="G29" s="140">
        <f t="shared" si="5"/>
        <v>0</v>
      </c>
      <c r="H29" s="359"/>
      <c r="I29" s="359"/>
      <c r="J29" s="72" t="s">
        <v>126</v>
      </c>
      <c r="K29" s="361"/>
      <c r="L29" s="139">
        <f t="shared" si="6"/>
        <v>0</v>
      </c>
      <c r="M29" s="358"/>
      <c r="N29" s="358"/>
      <c r="O29" s="139">
        <f t="shared" si="7"/>
        <v>0</v>
      </c>
      <c r="P29" s="358"/>
      <c r="Q29" s="364"/>
    </row>
    <row r="30" spans="1:17" ht="12.75">
      <c r="A30" s="82"/>
      <c r="B30" s="75" t="s">
        <v>351</v>
      </c>
      <c r="C30" s="356"/>
      <c r="D30" s="140">
        <f t="shared" si="4"/>
        <v>0</v>
      </c>
      <c r="E30" s="359"/>
      <c r="F30" s="359"/>
      <c r="G30" s="140">
        <f t="shared" si="5"/>
        <v>0</v>
      </c>
      <c r="H30" s="359"/>
      <c r="I30" s="359"/>
      <c r="J30" s="76" t="s">
        <v>127</v>
      </c>
      <c r="K30" s="362"/>
      <c r="L30" s="140">
        <f t="shared" si="6"/>
        <v>0</v>
      </c>
      <c r="M30" s="359"/>
      <c r="N30" s="359"/>
      <c r="O30" s="140">
        <f t="shared" si="7"/>
        <v>0</v>
      </c>
      <c r="P30" s="359"/>
      <c r="Q30" s="365"/>
    </row>
    <row r="31" spans="1:17" ht="12.75">
      <c r="A31" s="82"/>
      <c r="B31" s="75" t="s">
        <v>352</v>
      </c>
      <c r="C31" s="356"/>
      <c r="D31" s="140">
        <f t="shared" si="4"/>
        <v>0</v>
      </c>
      <c r="E31" s="359"/>
      <c r="F31" s="359"/>
      <c r="G31" s="140">
        <f t="shared" si="5"/>
        <v>0</v>
      </c>
      <c r="H31" s="359"/>
      <c r="I31" s="359"/>
      <c r="J31" s="77" t="s">
        <v>129</v>
      </c>
      <c r="K31" s="362"/>
      <c r="L31" s="140">
        <f t="shared" si="6"/>
        <v>0</v>
      </c>
      <c r="M31" s="359"/>
      <c r="N31" s="359"/>
      <c r="O31" s="140">
        <f t="shared" si="7"/>
        <v>0</v>
      </c>
      <c r="P31" s="359"/>
      <c r="Q31" s="365"/>
    </row>
    <row r="32" spans="1:17" ht="12.75">
      <c r="A32" s="82"/>
      <c r="B32" s="75" t="s">
        <v>353</v>
      </c>
      <c r="C32" s="356"/>
      <c r="D32" s="140">
        <f t="shared" si="4"/>
        <v>0</v>
      </c>
      <c r="E32" s="359"/>
      <c r="F32" s="359"/>
      <c r="G32" s="140">
        <f t="shared" si="5"/>
        <v>0</v>
      </c>
      <c r="H32" s="359"/>
      <c r="I32" s="359"/>
      <c r="J32" s="77" t="s">
        <v>131</v>
      </c>
      <c r="K32" s="362"/>
      <c r="L32" s="140">
        <f t="shared" si="6"/>
        <v>0</v>
      </c>
      <c r="M32" s="359"/>
      <c r="N32" s="359"/>
      <c r="O32" s="140">
        <f t="shared" si="7"/>
        <v>0</v>
      </c>
      <c r="P32" s="359"/>
      <c r="Q32" s="365"/>
    </row>
    <row r="33" spans="1:17" ht="12.75">
      <c r="A33" s="82"/>
      <c r="B33" s="75" t="s">
        <v>128</v>
      </c>
      <c r="C33" s="356"/>
      <c r="D33" s="140">
        <f t="shared" si="4"/>
        <v>0</v>
      </c>
      <c r="E33" s="359"/>
      <c r="F33" s="359"/>
      <c r="G33" s="140">
        <f t="shared" si="5"/>
        <v>0</v>
      </c>
      <c r="H33" s="359"/>
      <c r="I33" s="359"/>
      <c r="J33" s="77" t="s">
        <v>130</v>
      </c>
      <c r="K33" s="362"/>
      <c r="L33" s="140">
        <f t="shared" si="6"/>
        <v>0</v>
      </c>
      <c r="M33" s="359"/>
      <c r="N33" s="359"/>
      <c r="O33" s="140">
        <f t="shared" si="7"/>
        <v>0</v>
      </c>
      <c r="P33" s="359"/>
      <c r="Q33" s="365"/>
    </row>
    <row r="34" spans="1:17" ht="12.75">
      <c r="A34" s="82"/>
      <c r="B34" s="75" t="s">
        <v>355</v>
      </c>
      <c r="C34" s="356"/>
      <c r="D34" s="140">
        <f t="shared" si="4"/>
        <v>0</v>
      </c>
      <c r="E34" s="359"/>
      <c r="F34" s="359"/>
      <c r="G34" s="140">
        <f t="shared" si="5"/>
        <v>0</v>
      </c>
      <c r="H34" s="359"/>
      <c r="I34" s="359"/>
      <c r="J34" s="78" t="s">
        <v>132</v>
      </c>
      <c r="K34" s="363"/>
      <c r="L34" s="140">
        <f t="shared" si="6"/>
        <v>0</v>
      </c>
      <c r="M34" s="359"/>
      <c r="N34" s="359"/>
      <c r="O34" s="140">
        <f t="shared" si="7"/>
        <v>0</v>
      </c>
      <c r="P34" s="359"/>
      <c r="Q34" s="365"/>
    </row>
    <row r="35" spans="1:17" ht="12.75">
      <c r="A35" s="82"/>
      <c r="B35" s="79" t="s">
        <v>373</v>
      </c>
      <c r="C35" s="357"/>
      <c r="D35" s="141">
        <f t="shared" si="4"/>
        <v>0</v>
      </c>
      <c r="E35" s="360"/>
      <c r="F35" s="360"/>
      <c r="G35" s="141">
        <f t="shared" si="5"/>
        <v>0</v>
      </c>
      <c r="H35" s="360"/>
      <c r="I35" s="360"/>
      <c r="J35" s="94"/>
      <c r="K35" s="95"/>
      <c r="L35" s="95"/>
      <c r="M35" s="95"/>
      <c r="N35" s="95"/>
      <c r="O35" s="95"/>
      <c r="P35" s="95"/>
      <c r="Q35" s="96"/>
    </row>
    <row r="36" spans="1:17" ht="12.75">
      <c r="A36" s="82"/>
      <c r="B36" s="79" t="s">
        <v>374</v>
      </c>
      <c r="C36" s="357"/>
      <c r="D36" s="141">
        <f t="shared" si="4"/>
        <v>0</v>
      </c>
      <c r="E36" s="360"/>
      <c r="F36" s="360"/>
      <c r="G36" s="141">
        <f t="shared" si="5"/>
        <v>0</v>
      </c>
      <c r="H36" s="360"/>
      <c r="I36" s="360"/>
      <c r="J36" s="97"/>
      <c r="K36" s="98"/>
      <c r="L36" s="98"/>
      <c r="M36" s="98"/>
      <c r="N36" s="98"/>
      <c r="O36" s="98"/>
      <c r="P36" s="98"/>
      <c r="Q36" s="99"/>
    </row>
    <row r="37" spans="1:17" ht="12.75">
      <c r="A37" s="82"/>
      <c r="B37" s="75" t="s">
        <v>354</v>
      </c>
      <c r="C37" s="356"/>
      <c r="D37" s="140">
        <f t="shared" si="4"/>
        <v>0</v>
      </c>
      <c r="E37" s="359"/>
      <c r="F37" s="359"/>
      <c r="G37" s="140">
        <f t="shared" si="5"/>
        <v>0</v>
      </c>
      <c r="H37" s="359"/>
      <c r="I37" s="359"/>
      <c r="J37" s="100"/>
      <c r="K37" s="101"/>
      <c r="L37" s="101"/>
      <c r="M37" s="101"/>
      <c r="N37" s="101"/>
      <c r="O37" s="101"/>
      <c r="P37" s="101"/>
      <c r="Q37" s="102"/>
    </row>
    <row r="38" spans="1:17" ht="12.75">
      <c r="A38" s="82"/>
      <c r="B38" s="87" t="s">
        <v>302</v>
      </c>
      <c r="C38" s="88"/>
      <c r="D38" s="88"/>
      <c r="E38" s="88"/>
      <c r="F38" s="88"/>
      <c r="G38" s="88"/>
      <c r="H38" s="88"/>
      <c r="I38" s="88"/>
      <c r="J38" s="92" t="s">
        <v>302</v>
      </c>
      <c r="K38" s="88"/>
      <c r="L38" s="88"/>
      <c r="M38" s="88"/>
      <c r="N38" s="88"/>
      <c r="O38" s="88"/>
      <c r="P38" s="88"/>
      <c r="Q38" s="93"/>
    </row>
    <row r="39" spans="1:17" ht="12.75" customHeight="1">
      <c r="A39" s="82"/>
      <c r="B39" s="996" t="s">
        <v>113</v>
      </c>
      <c r="C39" s="993" t="s">
        <v>208</v>
      </c>
      <c r="D39" s="997" t="s">
        <v>114</v>
      </c>
      <c r="E39" s="990"/>
      <c r="F39" s="991"/>
      <c r="G39" s="990" t="s">
        <v>115</v>
      </c>
      <c r="H39" s="990"/>
      <c r="I39" s="990"/>
      <c r="J39" s="989" t="s">
        <v>116</v>
      </c>
      <c r="K39" s="993" t="s">
        <v>208</v>
      </c>
      <c r="L39" s="990" t="s">
        <v>117</v>
      </c>
      <c r="M39" s="990"/>
      <c r="N39" s="991"/>
      <c r="O39" s="990" t="s">
        <v>118</v>
      </c>
      <c r="P39" s="990"/>
      <c r="Q39" s="992"/>
    </row>
    <row r="40" spans="1:17" ht="25.5">
      <c r="A40" s="82"/>
      <c r="B40" s="996"/>
      <c r="C40" s="994"/>
      <c r="D40" s="157" t="s">
        <v>119</v>
      </c>
      <c r="E40" s="157" t="s">
        <v>120</v>
      </c>
      <c r="F40" s="157" t="s">
        <v>121</v>
      </c>
      <c r="G40" s="157" t="s">
        <v>119</v>
      </c>
      <c r="H40" s="157" t="s">
        <v>120</v>
      </c>
      <c r="I40" s="157" t="s">
        <v>121</v>
      </c>
      <c r="J40" s="989"/>
      <c r="K40" s="994"/>
      <c r="L40" s="157" t="s">
        <v>119</v>
      </c>
      <c r="M40" s="157" t="s">
        <v>120</v>
      </c>
      <c r="N40" s="157" t="s">
        <v>121</v>
      </c>
      <c r="O40" s="157" t="s">
        <v>119</v>
      </c>
      <c r="P40" s="157" t="s">
        <v>120</v>
      </c>
      <c r="Q40" s="158" t="s">
        <v>121</v>
      </c>
    </row>
    <row r="41" spans="1:17" ht="12.75">
      <c r="A41" s="82"/>
      <c r="B41" s="71" t="s">
        <v>90</v>
      </c>
      <c r="C41" s="995"/>
      <c r="D41" s="73" t="s">
        <v>122</v>
      </c>
      <c r="E41" s="73" t="s">
        <v>122</v>
      </c>
      <c r="F41" s="73" t="s">
        <v>122</v>
      </c>
      <c r="G41" s="73" t="s">
        <v>123</v>
      </c>
      <c r="H41" s="73" t="s">
        <v>123</v>
      </c>
      <c r="I41" s="73" t="s">
        <v>123</v>
      </c>
      <c r="J41" s="72" t="s">
        <v>124</v>
      </c>
      <c r="K41" s="995"/>
      <c r="L41" s="73" t="s">
        <v>122</v>
      </c>
      <c r="M41" s="73" t="s">
        <v>122</v>
      </c>
      <c r="N41" s="73" t="s">
        <v>122</v>
      </c>
      <c r="O41" s="73" t="s">
        <v>123</v>
      </c>
      <c r="P41" s="73" t="s">
        <v>123</v>
      </c>
      <c r="Q41" s="126" t="s">
        <v>123</v>
      </c>
    </row>
    <row r="42" spans="1:17" ht="12.75">
      <c r="A42" s="82"/>
      <c r="B42" s="71" t="s">
        <v>349</v>
      </c>
      <c r="C42" s="355"/>
      <c r="D42" s="139">
        <f aca="true" t="shared" si="8" ref="D42:D51">E42+F42</f>
        <v>0</v>
      </c>
      <c r="E42" s="358"/>
      <c r="F42" s="358"/>
      <c r="G42" s="139">
        <f aca="true" t="shared" si="9" ref="G42:G51">H42+I42</f>
        <v>0</v>
      </c>
      <c r="H42" s="358"/>
      <c r="I42" s="358"/>
      <c r="J42" s="72" t="s">
        <v>125</v>
      </c>
      <c r="K42" s="361"/>
      <c r="L42" s="139">
        <f aca="true" t="shared" si="10" ref="L42:L48">M42+N42</f>
        <v>0</v>
      </c>
      <c r="M42" s="358"/>
      <c r="N42" s="358"/>
      <c r="O42" s="139">
        <f aca="true" t="shared" si="11" ref="O42:O48">P42+Q42</f>
        <v>0</v>
      </c>
      <c r="P42" s="358"/>
      <c r="Q42" s="364"/>
    </row>
    <row r="43" spans="1:17" ht="12.75">
      <c r="A43" s="82"/>
      <c r="B43" s="74" t="s">
        <v>350</v>
      </c>
      <c r="C43" s="356"/>
      <c r="D43" s="140">
        <f t="shared" si="8"/>
        <v>0</v>
      </c>
      <c r="E43" s="359"/>
      <c r="F43" s="359"/>
      <c r="G43" s="140">
        <f t="shared" si="9"/>
        <v>0</v>
      </c>
      <c r="H43" s="359"/>
      <c r="I43" s="359"/>
      <c r="J43" s="72" t="s">
        <v>126</v>
      </c>
      <c r="K43" s="361"/>
      <c r="L43" s="139">
        <f t="shared" si="10"/>
        <v>0</v>
      </c>
      <c r="M43" s="358"/>
      <c r="N43" s="358"/>
      <c r="O43" s="139">
        <f t="shared" si="11"/>
        <v>0</v>
      </c>
      <c r="P43" s="358"/>
      <c r="Q43" s="364"/>
    </row>
    <row r="44" spans="1:17" ht="12.75">
      <c r="A44" s="82"/>
      <c r="B44" s="75" t="s">
        <v>351</v>
      </c>
      <c r="C44" s="356"/>
      <c r="D44" s="140">
        <f t="shared" si="8"/>
        <v>0</v>
      </c>
      <c r="E44" s="359"/>
      <c r="F44" s="359"/>
      <c r="G44" s="140">
        <f t="shared" si="9"/>
        <v>0</v>
      </c>
      <c r="H44" s="359"/>
      <c r="I44" s="359"/>
      <c r="J44" s="76" t="s">
        <v>127</v>
      </c>
      <c r="K44" s="362"/>
      <c r="L44" s="140">
        <f t="shared" si="10"/>
        <v>0</v>
      </c>
      <c r="M44" s="359"/>
      <c r="N44" s="359"/>
      <c r="O44" s="140">
        <f t="shared" si="11"/>
        <v>0</v>
      </c>
      <c r="P44" s="359"/>
      <c r="Q44" s="365"/>
    </row>
    <row r="45" spans="1:17" ht="12.75">
      <c r="A45" s="82"/>
      <c r="B45" s="75" t="s">
        <v>352</v>
      </c>
      <c r="C45" s="356"/>
      <c r="D45" s="140">
        <f t="shared" si="8"/>
        <v>0</v>
      </c>
      <c r="E45" s="359"/>
      <c r="F45" s="359"/>
      <c r="G45" s="140">
        <f t="shared" si="9"/>
        <v>0</v>
      </c>
      <c r="H45" s="359"/>
      <c r="I45" s="359"/>
      <c r="J45" s="77" t="s">
        <v>129</v>
      </c>
      <c r="K45" s="362"/>
      <c r="L45" s="140">
        <f t="shared" si="10"/>
        <v>0</v>
      </c>
      <c r="M45" s="359"/>
      <c r="N45" s="359"/>
      <c r="O45" s="140">
        <f t="shared" si="11"/>
        <v>0</v>
      </c>
      <c r="P45" s="359"/>
      <c r="Q45" s="365"/>
    </row>
    <row r="46" spans="1:17" ht="12.75">
      <c r="A46" s="82"/>
      <c r="B46" s="75" t="s">
        <v>353</v>
      </c>
      <c r="C46" s="356"/>
      <c r="D46" s="140">
        <f t="shared" si="8"/>
        <v>0</v>
      </c>
      <c r="E46" s="359"/>
      <c r="F46" s="359"/>
      <c r="G46" s="140">
        <f t="shared" si="9"/>
        <v>0</v>
      </c>
      <c r="H46" s="359"/>
      <c r="I46" s="359"/>
      <c r="J46" s="77" t="s">
        <v>131</v>
      </c>
      <c r="K46" s="362"/>
      <c r="L46" s="140">
        <f t="shared" si="10"/>
        <v>0</v>
      </c>
      <c r="M46" s="359"/>
      <c r="N46" s="359"/>
      <c r="O46" s="140">
        <f t="shared" si="11"/>
        <v>0</v>
      </c>
      <c r="P46" s="359"/>
      <c r="Q46" s="365"/>
    </row>
    <row r="47" spans="1:17" ht="12.75">
      <c r="A47" s="82"/>
      <c r="B47" s="75" t="s">
        <v>128</v>
      </c>
      <c r="C47" s="356"/>
      <c r="D47" s="140">
        <f t="shared" si="8"/>
        <v>0</v>
      </c>
      <c r="E47" s="359"/>
      <c r="F47" s="359"/>
      <c r="G47" s="140">
        <f t="shared" si="9"/>
        <v>0</v>
      </c>
      <c r="H47" s="359"/>
      <c r="I47" s="359"/>
      <c r="J47" s="77" t="s">
        <v>130</v>
      </c>
      <c r="K47" s="362"/>
      <c r="L47" s="140">
        <f t="shared" si="10"/>
        <v>0</v>
      </c>
      <c r="M47" s="359"/>
      <c r="N47" s="359"/>
      <c r="O47" s="140">
        <f t="shared" si="11"/>
        <v>0</v>
      </c>
      <c r="P47" s="359"/>
      <c r="Q47" s="365"/>
    </row>
    <row r="48" spans="1:17" ht="12.75">
      <c r="A48" s="82"/>
      <c r="B48" s="75" t="s">
        <v>355</v>
      </c>
      <c r="C48" s="356"/>
      <c r="D48" s="140">
        <f t="shared" si="8"/>
        <v>0</v>
      </c>
      <c r="E48" s="359"/>
      <c r="F48" s="359"/>
      <c r="G48" s="140">
        <f t="shared" si="9"/>
        <v>0</v>
      </c>
      <c r="H48" s="359"/>
      <c r="I48" s="359"/>
      <c r="J48" s="78" t="s">
        <v>132</v>
      </c>
      <c r="K48" s="363"/>
      <c r="L48" s="140">
        <f t="shared" si="10"/>
        <v>0</v>
      </c>
      <c r="M48" s="359"/>
      <c r="N48" s="359"/>
      <c r="O48" s="140">
        <f t="shared" si="11"/>
        <v>0</v>
      </c>
      <c r="P48" s="359"/>
      <c r="Q48" s="365"/>
    </row>
    <row r="49" spans="1:17" ht="12.75">
      <c r="A49" s="82"/>
      <c r="B49" s="79" t="s">
        <v>373</v>
      </c>
      <c r="C49" s="357"/>
      <c r="D49" s="141">
        <f t="shared" si="8"/>
        <v>0</v>
      </c>
      <c r="E49" s="360"/>
      <c r="F49" s="360"/>
      <c r="G49" s="141">
        <f t="shared" si="9"/>
        <v>0</v>
      </c>
      <c r="H49" s="360"/>
      <c r="I49" s="360"/>
      <c r="J49" s="94"/>
      <c r="K49" s="95"/>
      <c r="L49" s="95"/>
      <c r="M49" s="95"/>
      <c r="N49" s="95"/>
      <c r="O49" s="95"/>
      <c r="P49" s="95"/>
      <c r="Q49" s="96"/>
    </row>
    <row r="50" spans="1:17" ht="12.75">
      <c r="A50" s="82"/>
      <c r="B50" s="79" t="s">
        <v>374</v>
      </c>
      <c r="C50" s="357"/>
      <c r="D50" s="141">
        <f t="shared" si="8"/>
        <v>0</v>
      </c>
      <c r="E50" s="360"/>
      <c r="F50" s="360"/>
      <c r="G50" s="141">
        <f t="shared" si="9"/>
        <v>0</v>
      </c>
      <c r="H50" s="360"/>
      <c r="I50" s="360"/>
      <c r="J50" s="97"/>
      <c r="K50" s="98"/>
      <c r="L50" s="98"/>
      <c r="M50" s="98"/>
      <c r="N50" s="98"/>
      <c r="O50" s="98"/>
      <c r="P50" s="98"/>
      <c r="Q50" s="99"/>
    </row>
    <row r="51" spans="1:17" ht="12.75">
      <c r="A51" s="82"/>
      <c r="B51" s="75" t="s">
        <v>354</v>
      </c>
      <c r="C51" s="356"/>
      <c r="D51" s="140">
        <f t="shared" si="8"/>
        <v>0</v>
      </c>
      <c r="E51" s="359"/>
      <c r="F51" s="359"/>
      <c r="G51" s="140">
        <f t="shared" si="9"/>
        <v>0</v>
      </c>
      <c r="H51" s="359"/>
      <c r="I51" s="359"/>
      <c r="J51" s="100"/>
      <c r="K51" s="101"/>
      <c r="L51" s="101"/>
      <c r="M51" s="101"/>
      <c r="N51" s="101"/>
      <c r="O51" s="101"/>
      <c r="P51" s="101"/>
      <c r="Q51" s="102"/>
    </row>
    <row r="52" spans="1:17" ht="12.75">
      <c r="A52" s="82"/>
      <c r="B52" s="87" t="s">
        <v>303</v>
      </c>
      <c r="C52" s="88"/>
      <c r="D52" s="88"/>
      <c r="E52" s="88"/>
      <c r="F52" s="88"/>
      <c r="G52" s="88"/>
      <c r="H52" s="88"/>
      <c r="I52" s="88"/>
      <c r="J52" s="89" t="s">
        <v>303</v>
      </c>
      <c r="K52" s="90"/>
      <c r="L52" s="90"/>
      <c r="M52" s="90"/>
      <c r="N52" s="90"/>
      <c r="O52" s="90"/>
      <c r="P52" s="90"/>
      <c r="Q52" s="91"/>
    </row>
    <row r="53" spans="1:17" ht="12.75" customHeight="1">
      <c r="A53" s="82"/>
      <c r="B53" s="996" t="s">
        <v>113</v>
      </c>
      <c r="C53" s="993" t="s">
        <v>208</v>
      </c>
      <c r="D53" s="997" t="s">
        <v>114</v>
      </c>
      <c r="E53" s="990"/>
      <c r="F53" s="991"/>
      <c r="G53" s="990" t="s">
        <v>115</v>
      </c>
      <c r="H53" s="990"/>
      <c r="I53" s="990"/>
      <c r="J53" s="989" t="s">
        <v>116</v>
      </c>
      <c r="K53" s="993" t="s">
        <v>208</v>
      </c>
      <c r="L53" s="990" t="s">
        <v>117</v>
      </c>
      <c r="M53" s="990"/>
      <c r="N53" s="991"/>
      <c r="O53" s="990" t="s">
        <v>118</v>
      </c>
      <c r="P53" s="990"/>
      <c r="Q53" s="992"/>
    </row>
    <row r="54" spans="1:17" ht="25.5">
      <c r="A54" s="82"/>
      <c r="B54" s="996"/>
      <c r="C54" s="994"/>
      <c r="D54" s="157" t="s">
        <v>119</v>
      </c>
      <c r="E54" s="157" t="s">
        <v>120</v>
      </c>
      <c r="F54" s="157" t="s">
        <v>121</v>
      </c>
      <c r="G54" s="157" t="s">
        <v>119</v>
      </c>
      <c r="H54" s="157" t="s">
        <v>120</v>
      </c>
      <c r="I54" s="157" t="s">
        <v>121</v>
      </c>
      <c r="J54" s="989"/>
      <c r="K54" s="994"/>
      <c r="L54" s="157" t="s">
        <v>119</v>
      </c>
      <c r="M54" s="157" t="s">
        <v>120</v>
      </c>
      <c r="N54" s="157" t="s">
        <v>121</v>
      </c>
      <c r="O54" s="157" t="s">
        <v>119</v>
      </c>
      <c r="P54" s="157" t="s">
        <v>120</v>
      </c>
      <c r="Q54" s="158" t="s">
        <v>121</v>
      </c>
    </row>
    <row r="55" spans="1:17" ht="12.75">
      <c r="A55" s="82"/>
      <c r="B55" s="71" t="s">
        <v>90</v>
      </c>
      <c r="C55" s="995"/>
      <c r="D55" s="73" t="s">
        <v>122</v>
      </c>
      <c r="E55" s="73" t="s">
        <v>122</v>
      </c>
      <c r="F55" s="73" t="s">
        <v>122</v>
      </c>
      <c r="G55" s="73" t="s">
        <v>123</v>
      </c>
      <c r="H55" s="73" t="s">
        <v>123</v>
      </c>
      <c r="I55" s="73" t="s">
        <v>123</v>
      </c>
      <c r="J55" s="72" t="s">
        <v>124</v>
      </c>
      <c r="K55" s="995"/>
      <c r="L55" s="73" t="s">
        <v>122</v>
      </c>
      <c r="M55" s="73" t="s">
        <v>122</v>
      </c>
      <c r="N55" s="73" t="s">
        <v>122</v>
      </c>
      <c r="O55" s="73" t="s">
        <v>123</v>
      </c>
      <c r="P55" s="73" t="s">
        <v>123</v>
      </c>
      <c r="Q55" s="126" t="s">
        <v>123</v>
      </c>
    </row>
    <row r="56" spans="1:17" ht="12.75">
      <c r="A56" s="82"/>
      <c r="B56" s="71" t="s">
        <v>349</v>
      </c>
      <c r="C56" s="355"/>
      <c r="D56" s="139">
        <f aca="true" t="shared" si="12" ref="D56:D65">E56+F56</f>
        <v>0</v>
      </c>
      <c r="E56" s="358"/>
      <c r="F56" s="358"/>
      <c r="G56" s="139">
        <f aca="true" t="shared" si="13" ref="G56:G65">H56+I56</f>
        <v>0</v>
      </c>
      <c r="H56" s="358"/>
      <c r="I56" s="358"/>
      <c r="J56" s="72" t="s">
        <v>125</v>
      </c>
      <c r="K56" s="361"/>
      <c r="L56" s="139">
        <f aca="true" t="shared" si="14" ref="L56:L62">M56+N56</f>
        <v>0</v>
      </c>
      <c r="M56" s="358"/>
      <c r="N56" s="358"/>
      <c r="O56" s="139">
        <f aca="true" t="shared" si="15" ref="O56:O62">P56+Q56</f>
        <v>0</v>
      </c>
      <c r="P56" s="358"/>
      <c r="Q56" s="364"/>
    </row>
    <row r="57" spans="1:17" ht="12.75">
      <c r="A57" s="82"/>
      <c r="B57" s="74" t="s">
        <v>350</v>
      </c>
      <c r="C57" s="356"/>
      <c r="D57" s="140">
        <f t="shared" si="12"/>
        <v>0</v>
      </c>
      <c r="E57" s="359"/>
      <c r="F57" s="359"/>
      <c r="G57" s="140">
        <f t="shared" si="13"/>
        <v>0</v>
      </c>
      <c r="H57" s="359"/>
      <c r="I57" s="359"/>
      <c r="J57" s="72" t="s">
        <v>126</v>
      </c>
      <c r="K57" s="361"/>
      <c r="L57" s="139">
        <f t="shared" si="14"/>
        <v>0</v>
      </c>
      <c r="M57" s="358"/>
      <c r="N57" s="358"/>
      <c r="O57" s="139">
        <f t="shared" si="15"/>
        <v>0</v>
      </c>
      <c r="P57" s="358"/>
      <c r="Q57" s="364"/>
    </row>
    <row r="58" spans="1:17" ht="12.75">
      <c r="A58" s="82"/>
      <c r="B58" s="75" t="s">
        <v>351</v>
      </c>
      <c r="C58" s="356"/>
      <c r="D58" s="140">
        <f t="shared" si="12"/>
        <v>0</v>
      </c>
      <c r="E58" s="359"/>
      <c r="F58" s="359"/>
      <c r="G58" s="140">
        <f t="shared" si="13"/>
        <v>0</v>
      </c>
      <c r="H58" s="359"/>
      <c r="I58" s="359"/>
      <c r="J58" s="76" t="s">
        <v>127</v>
      </c>
      <c r="K58" s="362"/>
      <c r="L58" s="140">
        <f t="shared" si="14"/>
        <v>0</v>
      </c>
      <c r="M58" s="359"/>
      <c r="N58" s="359"/>
      <c r="O58" s="140">
        <f t="shared" si="15"/>
        <v>0</v>
      </c>
      <c r="P58" s="359"/>
      <c r="Q58" s="365"/>
    </row>
    <row r="59" spans="1:17" ht="12.75">
      <c r="A59" s="82"/>
      <c r="B59" s="75" t="s">
        <v>352</v>
      </c>
      <c r="C59" s="356"/>
      <c r="D59" s="140">
        <f t="shared" si="12"/>
        <v>0</v>
      </c>
      <c r="E59" s="359"/>
      <c r="F59" s="359"/>
      <c r="G59" s="140">
        <f t="shared" si="13"/>
        <v>0</v>
      </c>
      <c r="H59" s="359"/>
      <c r="I59" s="359"/>
      <c r="J59" s="77" t="s">
        <v>129</v>
      </c>
      <c r="K59" s="362"/>
      <c r="L59" s="140">
        <f t="shared" si="14"/>
        <v>0</v>
      </c>
      <c r="M59" s="359"/>
      <c r="N59" s="359"/>
      <c r="O59" s="140">
        <f t="shared" si="15"/>
        <v>0</v>
      </c>
      <c r="P59" s="359"/>
      <c r="Q59" s="365"/>
    </row>
    <row r="60" spans="1:17" ht="12.75">
      <c r="A60" s="82"/>
      <c r="B60" s="75" t="s">
        <v>353</v>
      </c>
      <c r="C60" s="356"/>
      <c r="D60" s="140">
        <f t="shared" si="12"/>
        <v>0</v>
      </c>
      <c r="E60" s="359"/>
      <c r="F60" s="359"/>
      <c r="G60" s="140">
        <f t="shared" si="13"/>
        <v>0</v>
      </c>
      <c r="H60" s="359"/>
      <c r="I60" s="359"/>
      <c r="J60" s="77" t="s">
        <v>131</v>
      </c>
      <c r="K60" s="362"/>
      <c r="L60" s="140">
        <f t="shared" si="14"/>
        <v>0</v>
      </c>
      <c r="M60" s="359"/>
      <c r="N60" s="359"/>
      <c r="O60" s="140">
        <f t="shared" si="15"/>
        <v>0</v>
      </c>
      <c r="P60" s="359"/>
      <c r="Q60" s="365"/>
    </row>
    <row r="61" spans="1:17" ht="12.75">
      <c r="A61" s="82"/>
      <c r="B61" s="75" t="s">
        <v>128</v>
      </c>
      <c r="C61" s="356"/>
      <c r="D61" s="140">
        <f t="shared" si="12"/>
        <v>0</v>
      </c>
      <c r="E61" s="359"/>
      <c r="F61" s="359"/>
      <c r="G61" s="140">
        <f t="shared" si="13"/>
        <v>0</v>
      </c>
      <c r="H61" s="359"/>
      <c r="I61" s="359"/>
      <c r="J61" s="77" t="s">
        <v>130</v>
      </c>
      <c r="K61" s="362"/>
      <c r="L61" s="140">
        <f t="shared" si="14"/>
        <v>0</v>
      </c>
      <c r="M61" s="359"/>
      <c r="N61" s="359"/>
      <c r="O61" s="140">
        <f t="shared" si="15"/>
        <v>0</v>
      </c>
      <c r="P61" s="359"/>
      <c r="Q61" s="365"/>
    </row>
    <row r="62" spans="1:17" ht="12.75">
      <c r="A62" s="82"/>
      <c r="B62" s="75" t="s">
        <v>355</v>
      </c>
      <c r="C62" s="356"/>
      <c r="D62" s="140">
        <f t="shared" si="12"/>
        <v>0</v>
      </c>
      <c r="E62" s="359"/>
      <c r="F62" s="359"/>
      <c r="G62" s="140">
        <f t="shared" si="13"/>
        <v>0</v>
      </c>
      <c r="H62" s="359"/>
      <c r="I62" s="359"/>
      <c r="J62" s="78" t="s">
        <v>132</v>
      </c>
      <c r="K62" s="363"/>
      <c r="L62" s="140">
        <f t="shared" si="14"/>
        <v>0</v>
      </c>
      <c r="M62" s="359"/>
      <c r="N62" s="359"/>
      <c r="O62" s="140">
        <f t="shared" si="15"/>
        <v>0</v>
      </c>
      <c r="P62" s="359"/>
      <c r="Q62" s="365"/>
    </row>
    <row r="63" spans="1:17" ht="12.75">
      <c r="A63" s="82"/>
      <c r="B63" s="79" t="s">
        <v>373</v>
      </c>
      <c r="C63" s="357"/>
      <c r="D63" s="141">
        <f t="shared" si="12"/>
        <v>0</v>
      </c>
      <c r="E63" s="360"/>
      <c r="F63" s="360"/>
      <c r="G63" s="141">
        <f t="shared" si="13"/>
        <v>0</v>
      </c>
      <c r="H63" s="360"/>
      <c r="I63" s="360"/>
      <c r="J63" s="94"/>
      <c r="K63" s="95"/>
      <c r="L63" s="95"/>
      <c r="M63" s="95"/>
      <c r="N63" s="95"/>
      <c r="O63" s="95"/>
      <c r="P63" s="95"/>
      <c r="Q63" s="96"/>
    </row>
    <row r="64" spans="1:17" ht="12.75">
      <c r="A64" s="82"/>
      <c r="B64" s="79" t="s">
        <v>374</v>
      </c>
      <c r="C64" s="357"/>
      <c r="D64" s="141">
        <f t="shared" si="12"/>
        <v>0</v>
      </c>
      <c r="E64" s="360"/>
      <c r="F64" s="360"/>
      <c r="G64" s="141">
        <f t="shared" si="13"/>
        <v>0</v>
      </c>
      <c r="H64" s="360"/>
      <c r="I64" s="360"/>
      <c r="J64" s="97"/>
      <c r="K64" s="98"/>
      <c r="L64" s="98"/>
      <c r="M64" s="98"/>
      <c r="N64" s="98"/>
      <c r="O64" s="98"/>
      <c r="P64" s="98"/>
      <c r="Q64" s="99"/>
    </row>
    <row r="65" spans="1:17" ht="12.75">
      <c r="A65" s="82"/>
      <c r="B65" s="75" t="s">
        <v>354</v>
      </c>
      <c r="C65" s="356"/>
      <c r="D65" s="140">
        <f t="shared" si="12"/>
        <v>0</v>
      </c>
      <c r="E65" s="359"/>
      <c r="F65" s="359"/>
      <c r="G65" s="140">
        <f t="shared" si="13"/>
        <v>0</v>
      </c>
      <c r="H65" s="359"/>
      <c r="I65" s="359"/>
      <c r="J65" s="100"/>
      <c r="K65" s="101"/>
      <c r="L65" s="101"/>
      <c r="M65" s="101"/>
      <c r="N65" s="101"/>
      <c r="O65" s="101"/>
      <c r="P65" s="101"/>
      <c r="Q65" s="102"/>
    </row>
    <row r="66" spans="1:17" ht="12.75">
      <c r="A66" s="82"/>
      <c r="B66" s="103" t="s">
        <v>304</v>
      </c>
      <c r="C66" s="90"/>
      <c r="D66" s="90"/>
      <c r="E66" s="90"/>
      <c r="F66" s="90"/>
      <c r="G66" s="90"/>
      <c r="H66" s="90"/>
      <c r="I66" s="90"/>
      <c r="J66" s="89" t="s">
        <v>304</v>
      </c>
      <c r="K66" s="90"/>
      <c r="L66" s="90"/>
      <c r="M66" s="90"/>
      <c r="N66" s="90"/>
      <c r="O66" s="90"/>
      <c r="P66" s="90"/>
      <c r="Q66" s="91"/>
    </row>
    <row r="67" spans="1:17" ht="12.75" customHeight="1">
      <c r="A67" s="82"/>
      <c r="B67" s="996" t="s">
        <v>113</v>
      </c>
      <c r="C67" s="993" t="s">
        <v>208</v>
      </c>
      <c r="D67" s="997" t="s">
        <v>114</v>
      </c>
      <c r="E67" s="990"/>
      <c r="F67" s="991"/>
      <c r="G67" s="990" t="s">
        <v>115</v>
      </c>
      <c r="H67" s="990"/>
      <c r="I67" s="990"/>
      <c r="J67" s="989" t="s">
        <v>116</v>
      </c>
      <c r="K67" s="993" t="s">
        <v>208</v>
      </c>
      <c r="L67" s="990" t="s">
        <v>117</v>
      </c>
      <c r="M67" s="990"/>
      <c r="N67" s="991"/>
      <c r="O67" s="990" t="s">
        <v>118</v>
      </c>
      <c r="P67" s="990"/>
      <c r="Q67" s="992"/>
    </row>
    <row r="68" spans="1:17" ht="25.5">
      <c r="A68" s="82"/>
      <c r="B68" s="996"/>
      <c r="C68" s="994"/>
      <c r="D68" s="157" t="s">
        <v>119</v>
      </c>
      <c r="E68" s="157" t="s">
        <v>120</v>
      </c>
      <c r="F68" s="157" t="s">
        <v>121</v>
      </c>
      <c r="G68" s="157" t="s">
        <v>119</v>
      </c>
      <c r="H68" s="157" t="s">
        <v>120</v>
      </c>
      <c r="I68" s="157" t="s">
        <v>121</v>
      </c>
      <c r="J68" s="989"/>
      <c r="K68" s="994"/>
      <c r="L68" s="157" t="s">
        <v>119</v>
      </c>
      <c r="M68" s="157" t="s">
        <v>120</v>
      </c>
      <c r="N68" s="157" t="s">
        <v>121</v>
      </c>
      <c r="O68" s="157" t="s">
        <v>119</v>
      </c>
      <c r="P68" s="157" t="s">
        <v>120</v>
      </c>
      <c r="Q68" s="158" t="s">
        <v>121</v>
      </c>
    </row>
    <row r="69" spans="1:17" ht="12.75">
      <c r="A69" s="82"/>
      <c r="B69" s="71" t="s">
        <v>122</v>
      </c>
      <c r="C69" s="995"/>
      <c r="D69" s="73" t="s">
        <v>122</v>
      </c>
      <c r="E69" s="73" t="s">
        <v>122</v>
      </c>
      <c r="F69" s="73" t="s">
        <v>122</v>
      </c>
      <c r="G69" s="73" t="s">
        <v>123</v>
      </c>
      <c r="H69" s="73" t="s">
        <v>123</v>
      </c>
      <c r="I69" s="73" t="s">
        <v>123</v>
      </c>
      <c r="J69" s="72" t="s">
        <v>94</v>
      </c>
      <c r="K69" s="995"/>
      <c r="L69" s="73" t="s">
        <v>122</v>
      </c>
      <c r="M69" s="73" t="s">
        <v>122</v>
      </c>
      <c r="N69" s="73" t="s">
        <v>122</v>
      </c>
      <c r="O69" s="73" t="s">
        <v>123</v>
      </c>
      <c r="P69" s="73" t="s">
        <v>123</v>
      </c>
      <c r="Q69" s="126" t="s">
        <v>123</v>
      </c>
    </row>
    <row r="70" spans="1:17" ht="12.75">
      <c r="A70" s="82"/>
      <c r="B70" s="71" t="s">
        <v>369</v>
      </c>
      <c r="C70" s="355"/>
      <c r="D70" s="139">
        <f aca="true" t="shared" si="16" ref="D70:D80">E70+F70</f>
        <v>0</v>
      </c>
      <c r="E70" s="358"/>
      <c r="F70" s="358"/>
      <c r="G70" s="139">
        <f aca="true" t="shared" si="17" ref="G70:G80">H70+I70</f>
        <v>0</v>
      </c>
      <c r="H70" s="358"/>
      <c r="I70" s="358"/>
      <c r="J70" s="72" t="s">
        <v>133</v>
      </c>
      <c r="K70" s="361"/>
      <c r="L70" s="139">
        <f aca="true" t="shared" si="18" ref="L70:L76">M70+N70</f>
        <v>0</v>
      </c>
      <c r="M70" s="358"/>
      <c r="N70" s="358"/>
      <c r="O70" s="139">
        <f aca="true" t="shared" si="19" ref="O70:O76">P70+Q70</f>
        <v>0</v>
      </c>
      <c r="P70" s="358"/>
      <c r="Q70" s="364"/>
    </row>
    <row r="71" spans="1:17" ht="12.75">
      <c r="A71" s="82"/>
      <c r="B71" s="74" t="s">
        <v>368</v>
      </c>
      <c r="C71" s="356"/>
      <c r="D71" s="140">
        <f t="shared" si="16"/>
        <v>0</v>
      </c>
      <c r="E71" s="359"/>
      <c r="F71" s="359"/>
      <c r="G71" s="140">
        <f t="shared" si="17"/>
        <v>0</v>
      </c>
      <c r="H71" s="359"/>
      <c r="I71" s="359"/>
      <c r="J71" s="72" t="s">
        <v>134</v>
      </c>
      <c r="K71" s="361"/>
      <c r="L71" s="139">
        <f t="shared" si="18"/>
        <v>0</v>
      </c>
      <c r="M71" s="358"/>
      <c r="N71" s="358"/>
      <c r="O71" s="139">
        <f t="shared" si="19"/>
        <v>0</v>
      </c>
      <c r="P71" s="358"/>
      <c r="Q71" s="364"/>
    </row>
    <row r="72" spans="1:17" ht="12.75">
      <c r="A72" s="82"/>
      <c r="B72" s="75" t="s">
        <v>367</v>
      </c>
      <c r="C72" s="356"/>
      <c r="D72" s="140">
        <f t="shared" si="16"/>
        <v>0</v>
      </c>
      <c r="E72" s="359"/>
      <c r="F72" s="359"/>
      <c r="G72" s="140">
        <f t="shared" si="17"/>
        <v>0</v>
      </c>
      <c r="H72" s="359"/>
      <c r="I72" s="359"/>
      <c r="J72" s="76" t="s">
        <v>135</v>
      </c>
      <c r="K72" s="362"/>
      <c r="L72" s="140">
        <f t="shared" si="18"/>
        <v>0</v>
      </c>
      <c r="M72" s="359"/>
      <c r="N72" s="359"/>
      <c r="O72" s="140">
        <f t="shared" si="19"/>
        <v>0</v>
      </c>
      <c r="P72" s="359"/>
      <c r="Q72" s="365"/>
    </row>
    <row r="73" spans="1:17" ht="12.75">
      <c r="A73" s="82"/>
      <c r="B73" s="75" t="s">
        <v>366</v>
      </c>
      <c r="C73" s="356"/>
      <c r="D73" s="140">
        <f t="shared" si="16"/>
        <v>0</v>
      </c>
      <c r="E73" s="359"/>
      <c r="F73" s="359"/>
      <c r="G73" s="140">
        <f t="shared" si="17"/>
        <v>0</v>
      </c>
      <c r="H73" s="359"/>
      <c r="I73" s="359"/>
      <c r="J73" s="77" t="s">
        <v>136</v>
      </c>
      <c r="K73" s="362"/>
      <c r="L73" s="140">
        <f t="shared" si="18"/>
        <v>0</v>
      </c>
      <c r="M73" s="359"/>
      <c r="N73" s="359"/>
      <c r="O73" s="140">
        <f t="shared" si="19"/>
        <v>0</v>
      </c>
      <c r="P73" s="359"/>
      <c r="Q73" s="365"/>
    </row>
    <row r="74" spans="1:17" ht="12.75">
      <c r="A74" s="82"/>
      <c r="B74" s="75" t="s">
        <v>365</v>
      </c>
      <c r="C74" s="356"/>
      <c r="D74" s="140">
        <f t="shared" si="16"/>
        <v>0</v>
      </c>
      <c r="E74" s="359"/>
      <c r="F74" s="359"/>
      <c r="G74" s="140">
        <f t="shared" si="17"/>
        <v>0</v>
      </c>
      <c r="H74" s="359"/>
      <c r="I74" s="359"/>
      <c r="J74" s="77" t="s">
        <v>137</v>
      </c>
      <c r="K74" s="362"/>
      <c r="L74" s="140">
        <f t="shared" si="18"/>
        <v>0</v>
      </c>
      <c r="M74" s="359"/>
      <c r="N74" s="359"/>
      <c r="O74" s="140">
        <f t="shared" si="19"/>
        <v>0</v>
      </c>
      <c r="P74" s="359"/>
      <c r="Q74" s="365"/>
    </row>
    <row r="75" spans="1:17" ht="12.75">
      <c r="A75" s="82"/>
      <c r="B75" s="75" t="s">
        <v>364</v>
      </c>
      <c r="C75" s="356"/>
      <c r="D75" s="140">
        <f t="shared" si="16"/>
        <v>0</v>
      </c>
      <c r="E75" s="359"/>
      <c r="F75" s="359"/>
      <c r="G75" s="140">
        <f t="shared" si="17"/>
        <v>0</v>
      </c>
      <c r="H75" s="359"/>
      <c r="I75" s="359"/>
      <c r="J75" s="77" t="s">
        <v>138</v>
      </c>
      <c r="K75" s="362"/>
      <c r="L75" s="140">
        <f t="shared" si="18"/>
        <v>0</v>
      </c>
      <c r="M75" s="359"/>
      <c r="N75" s="359"/>
      <c r="O75" s="140">
        <f t="shared" si="19"/>
        <v>0</v>
      </c>
      <c r="P75" s="359"/>
      <c r="Q75" s="365"/>
    </row>
    <row r="76" spans="1:17" ht="12.75">
      <c r="A76" s="82"/>
      <c r="B76" s="75" t="s">
        <v>363</v>
      </c>
      <c r="C76" s="356"/>
      <c r="D76" s="140">
        <f t="shared" si="16"/>
        <v>0</v>
      </c>
      <c r="E76" s="359"/>
      <c r="F76" s="359"/>
      <c r="G76" s="140">
        <f t="shared" si="17"/>
        <v>0</v>
      </c>
      <c r="H76" s="359"/>
      <c r="I76" s="359"/>
      <c r="J76" s="77" t="s">
        <v>139</v>
      </c>
      <c r="K76" s="362"/>
      <c r="L76" s="140">
        <f t="shared" si="18"/>
        <v>0</v>
      </c>
      <c r="M76" s="359"/>
      <c r="N76" s="359"/>
      <c r="O76" s="140">
        <f t="shared" si="19"/>
        <v>0</v>
      </c>
      <c r="P76" s="359"/>
      <c r="Q76" s="365"/>
    </row>
    <row r="77" spans="1:17" ht="12.75">
      <c r="A77" s="82"/>
      <c r="B77" s="79" t="s">
        <v>362</v>
      </c>
      <c r="C77" s="357"/>
      <c r="D77" s="141">
        <f t="shared" si="16"/>
        <v>0</v>
      </c>
      <c r="E77" s="360"/>
      <c r="F77" s="360"/>
      <c r="G77" s="141">
        <f t="shared" si="17"/>
        <v>0</v>
      </c>
      <c r="H77" s="360"/>
      <c r="I77" s="360"/>
      <c r="J77" s="104"/>
      <c r="K77" s="98"/>
      <c r="L77" s="98"/>
      <c r="M77" s="98"/>
      <c r="N77" s="98"/>
      <c r="O77" s="98"/>
      <c r="P77" s="98"/>
      <c r="Q77" s="99"/>
    </row>
    <row r="78" spans="1:17" ht="12.75">
      <c r="A78" s="82"/>
      <c r="B78" s="79" t="s">
        <v>361</v>
      </c>
      <c r="C78" s="357"/>
      <c r="D78" s="141">
        <f t="shared" si="16"/>
        <v>0</v>
      </c>
      <c r="E78" s="360"/>
      <c r="F78" s="360"/>
      <c r="G78" s="141">
        <f t="shared" si="17"/>
        <v>0</v>
      </c>
      <c r="H78" s="360"/>
      <c r="I78" s="360"/>
      <c r="J78" s="104"/>
      <c r="K78" s="98"/>
      <c r="L78" s="98"/>
      <c r="M78" s="98"/>
      <c r="N78" s="98"/>
      <c r="O78" s="98"/>
      <c r="P78" s="98"/>
      <c r="Q78" s="99"/>
    </row>
    <row r="79" spans="1:17" ht="12.75">
      <c r="A79" s="82"/>
      <c r="B79" s="79" t="s">
        <v>352</v>
      </c>
      <c r="C79" s="357"/>
      <c r="D79" s="141">
        <f t="shared" si="16"/>
        <v>0</v>
      </c>
      <c r="E79" s="360"/>
      <c r="F79" s="360"/>
      <c r="G79" s="141">
        <f t="shared" si="17"/>
        <v>0</v>
      </c>
      <c r="H79" s="360"/>
      <c r="I79" s="360"/>
      <c r="J79" s="97"/>
      <c r="K79" s="98"/>
      <c r="L79" s="98"/>
      <c r="M79" s="98"/>
      <c r="N79" s="98"/>
      <c r="O79" s="98"/>
      <c r="P79" s="98"/>
      <c r="Q79" s="99"/>
    </row>
    <row r="80" spans="1:17" ht="13.5" thickBot="1">
      <c r="A80" s="82"/>
      <c r="B80" s="80" t="s">
        <v>360</v>
      </c>
      <c r="C80" s="366"/>
      <c r="D80" s="142">
        <f t="shared" si="16"/>
        <v>0</v>
      </c>
      <c r="E80" s="367"/>
      <c r="F80" s="367"/>
      <c r="G80" s="142">
        <f t="shared" si="17"/>
        <v>0</v>
      </c>
      <c r="H80" s="367"/>
      <c r="I80" s="367"/>
      <c r="J80" s="105"/>
      <c r="K80" s="106"/>
      <c r="L80" s="106"/>
      <c r="M80" s="106"/>
      <c r="N80" s="106"/>
      <c r="O80" s="106"/>
      <c r="P80" s="106"/>
      <c r="Q80" s="107"/>
    </row>
    <row r="81" s="81" customFormat="1" ht="13.5" thickTop="1"/>
    <row r="82" s="81" customFormat="1" ht="12.75">
      <c r="B82" s="733"/>
    </row>
    <row r="83" s="81" customFormat="1" ht="12.75">
      <c r="B83" s="733"/>
    </row>
    <row r="84" s="81" customFormat="1" ht="12.75"/>
    <row r="85" s="81" customFormat="1" ht="12.75"/>
    <row r="86" s="81" customFormat="1" ht="12.75"/>
    <row r="87" s="81" customFormat="1" ht="12.75"/>
    <row r="88" s="81" customFormat="1" ht="12.75"/>
    <row r="89" s="81" customFormat="1" ht="12.75"/>
    <row r="90" s="81" customFormat="1" ht="12.75"/>
    <row r="91" s="81" customFormat="1" ht="12.75"/>
    <row r="92" s="81" customFormat="1" ht="12.75"/>
    <row r="93" s="81" customFormat="1" ht="12.75"/>
    <row r="94" s="81" customFormat="1" ht="12.75"/>
    <row r="95" s="81" customFormat="1" ht="12.75"/>
    <row r="96" s="81" customFormat="1" ht="12.75"/>
    <row r="97" s="81" customFormat="1" ht="12.75"/>
    <row r="98" s="81" customFormat="1" ht="12.75"/>
    <row r="99" s="81" customFormat="1" ht="12.75"/>
    <row r="100" s="81" customFormat="1" ht="12.75"/>
    <row r="101" s="81" customFormat="1" ht="12.75"/>
    <row r="102" s="81" customFormat="1" ht="12.75"/>
    <row r="103" s="81" customFormat="1" ht="12.75"/>
    <row r="104" s="81" customFormat="1" ht="12.75"/>
    <row r="105" s="81" customFormat="1" ht="12.75"/>
    <row r="106" s="81" customFormat="1" ht="12.75"/>
    <row r="107" s="81" customFormat="1" ht="12.75"/>
    <row r="108" s="81" customFormat="1" ht="12.75"/>
    <row r="109" s="81" customFormat="1" ht="12.75"/>
    <row r="110" s="81" customFormat="1" ht="12.75"/>
    <row r="111" s="81" customFormat="1" ht="12.75"/>
    <row r="112" s="81" customFormat="1" ht="12.75"/>
    <row r="113" s="81" customFormat="1" ht="12.75"/>
    <row r="114" s="81" customFormat="1" ht="12.75"/>
    <row r="115" s="81" customFormat="1" ht="12.75"/>
    <row r="116" s="81" customFormat="1" ht="12.75"/>
    <row r="117" s="81" customFormat="1" ht="12.75"/>
    <row r="118" s="81" customFormat="1" ht="12.75"/>
    <row r="119" s="81" customFormat="1" ht="12.75"/>
    <row r="120" s="81" customFormat="1" ht="12.75"/>
    <row r="121" s="81" customFormat="1" ht="12.75"/>
    <row r="122" s="81" customFormat="1" ht="12.75"/>
    <row r="123" s="81" customFormat="1" ht="12.75"/>
    <row r="124" s="81" customFormat="1" ht="12.75"/>
    <row r="125" s="81" customFormat="1" ht="12.75"/>
    <row r="126" s="81" customFormat="1" ht="12.75"/>
    <row r="127" s="81" customFormat="1" ht="12.75"/>
    <row r="128" s="81" customFormat="1" ht="12.75"/>
    <row r="129" s="81" customFormat="1" ht="12.75"/>
    <row r="130" s="81" customFormat="1" ht="12.75"/>
    <row r="131" s="81" customFormat="1" ht="12.75"/>
    <row r="132" s="81" customFormat="1" ht="12.75"/>
    <row r="133" s="81" customFormat="1" ht="12.75"/>
    <row r="134" s="81" customFormat="1" ht="12.75"/>
    <row r="135" s="81" customFormat="1" ht="12.75"/>
    <row r="136" s="81" customFormat="1" ht="12.75"/>
    <row r="137" s="81" customFormat="1" ht="12.75"/>
    <row r="138" s="81" customFormat="1" ht="12.75"/>
    <row r="139" s="81" customFormat="1" ht="12.75"/>
    <row r="140" s="81" customFormat="1" ht="12.75"/>
    <row r="141" s="81" customFormat="1" ht="12.75"/>
    <row r="142" s="81" customFormat="1" ht="12.75"/>
    <row r="143" s="81" customFormat="1" ht="12.75"/>
    <row r="144" s="81" customFormat="1" ht="12.75"/>
    <row r="145" s="81" customFormat="1" ht="12.75"/>
    <row r="146" s="81" customFormat="1" ht="12.75"/>
    <row r="147" s="81" customFormat="1" ht="12.75"/>
    <row r="148" s="81" customFormat="1" ht="12.75"/>
    <row r="149" s="81" customFormat="1" ht="12.75"/>
    <row r="150" s="81" customFormat="1" ht="12.75"/>
    <row r="151" s="81" customFormat="1" ht="12.75"/>
    <row r="152" s="81" customFormat="1" ht="12.75"/>
    <row r="153" s="81" customFormat="1" ht="12.75"/>
    <row r="154" s="81" customFormat="1" ht="12.75"/>
    <row r="155" s="81" customFormat="1" ht="12.75"/>
    <row r="156" s="81" customFormat="1" ht="12.75"/>
    <row r="157" s="81" customFormat="1" ht="12.75"/>
    <row r="158" s="81" customFormat="1" ht="12.75"/>
    <row r="159" s="81" customFormat="1" ht="12.75"/>
    <row r="160" s="81" customFormat="1" ht="12.75"/>
    <row r="161" s="81" customFormat="1" ht="12.75"/>
    <row r="162" s="81" customFormat="1" ht="12.75"/>
    <row r="163" s="81" customFormat="1" ht="12.75"/>
    <row r="164" s="81" customFormat="1" ht="12.75"/>
    <row r="165" s="81" customFormat="1" ht="12.75"/>
    <row r="166" s="81" customFormat="1" ht="12.75"/>
    <row r="167" s="81" customFormat="1" ht="12.75"/>
    <row r="168" s="81" customFormat="1" ht="12.75"/>
    <row r="169" s="81" customFormat="1" ht="12.75"/>
    <row r="170" s="81" customFormat="1" ht="12.75"/>
    <row r="171" s="81" customFormat="1" ht="12.75"/>
    <row r="172" s="81" customFormat="1" ht="12.75"/>
    <row r="173" s="81" customFormat="1" ht="12.75"/>
    <row r="174" s="81" customFormat="1" ht="12.75"/>
    <row r="175" s="81" customFormat="1" ht="12.75"/>
    <row r="176" s="81" customFormat="1" ht="12.75"/>
    <row r="177" s="81" customFormat="1" ht="12.75"/>
    <row r="178" s="81" customFormat="1" ht="12.75"/>
    <row r="179" s="81" customFormat="1" ht="12.75"/>
    <row r="180" s="81" customFormat="1" ht="12.75"/>
    <row r="181" s="81" customFormat="1" ht="12.75"/>
    <row r="182" s="81" customFormat="1" ht="12.75"/>
    <row r="183" s="81" customFormat="1" ht="12.75"/>
    <row r="184" s="81" customFormat="1" ht="12.75"/>
    <row r="185" s="81" customFormat="1" ht="12.75"/>
    <row r="186" s="81" customFormat="1" ht="12.75"/>
    <row r="187" s="81" customFormat="1" ht="12.75"/>
    <row r="188" s="81" customFormat="1" ht="12.75"/>
    <row r="189" s="81" customFormat="1" ht="12.75"/>
    <row r="190" s="81" customFormat="1" ht="12.75"/>
    <row r="191" s="81" customFormat="1" ht="12.75"/>
    <row r="192" s="81" customFormat="1" ht="12.75"/>
    <row r="193" s="81" customFormat="1" ht="12.75"/>
    <row r="194" s="81" customFormat="1" ht="12.75"/>
    <row r="195" s="81" customFormat="1" ht="12.75"/>
    <row r="196" s="81" customFormat="1" ht="12.75"/>
    <row r="197" s="81" customFormat="1" ht="12.75"/>
    <row r="198" s="81" customFormat="1" ht="12.75"/>
    <row r="199" s="81" customFormat="1" ht="12.75"/>
    <row r="200" s="81" customFormat="1" ht="12.75"/>
    <row r="201" s="81" customFormat="1" ht="12.75"/>
    <row r="202" s="81" customFormat="1" ht="12.75"/>
    <row r="203" s="81" customFormat="1" ht="12.75"/>
    <row r="204" s="81" customFormat="1" ht="12.75"/>
    <row r="205" s="81" customFormat="1" ht="12.75"/>
    <row r="206" s="81" customFormat="1" ht="12.75"/>
    <row r="207" s="81" customFormat="1" ht="12.75"/>
    <row r="208" s="81" customFormat="1" ht="12.75"/>
    <row r="209" s="81" customFormat="1" ht="12.75"/>
    <row r="210" s="81" customFormat="1" ht="12.75"/>
    <row r="211" s="81" customFormat="1" ht="12.75"/>
    <row r="212" s="81" customFormat="1" ht="12.75"/>
    <row r="213" s="81" customFormat="1" ht="12.75"/>
    <row r="214" s="81" customFormat="1" ht="12.75"/>
    <row r="215" s="81" customFormat="1" ht="12.75"/>
    <row r="216" s="81" customFormat="1" ht="12.75"/>
    <row r="217" s="81" customFormat="1" ht="12.75"/>
    <row r="218" s="81" customFormat="1" ht="12.75"/>
    <row r="219" s="81" customFormat="1" ht="12.75"/>
    <row r="220" s="81" customFormat="1" ht="12.75"/>
    <row r="221" s="81" customFormat="1" ht="12.75"/>
    <row r="222" s="81" customFormat="1" ht="12.75"/>
    <row r="223" s="81" customFormat="1" ht="12.75"/>
    <row r="224" s="81" customFormat="1" ht="12.75"/>
    <row r="225" s="81" customFormat="1" ht="12.75"/>
    <row r="226" s="81" customFormat="1" ht="12.75"/>
    <row r="227" s="81" customFormat="1" ht="12.75"/>
  </sheetData>
  <sheetProtection/>
  <mergeCells count="41">
    <mergeCell ref="L11:N11"/>
    <mergeCell ref="O11:Q11"/>
    <mergeCell ref="B7:Q7"/>
    <mergeCell ref="B11:B12"/>
    <mergeCell ref="J11:J12"/>
    <mergeCell ref="D11:F11"/>
    <mergeCell ref="G11:I11"/>
    <mergeCell ref="C11:C13"/>
    <mergeCell ref="K11:K13"/>
    <mergeCell ref="L25:N25"/>
    <mergeCell ref="O25:Q25"/>
    <mergeCell ref="B25:B26"/>
    <mergeCell ref="D25:F25"/>
    <mergeCell ref="G25:I25"/>
    <mergeCell ref="C25:C27"/>
    <mergeCell ref="K25:K27"/>
    <mergeCell ref="J25:J26"/>
    <mergeCell ref="L39:N39"/>
    <mergeCell ref="O39:Q39"/>
    <mergeCell ref="B39:B40"/>
    <mergeCell ref="D39:F39"/>
    <mergeCell ref="G39:I39"/>
    <mergeCell ref="C39:C41"/>
    <mergeCell ref="K39:K41"/>
    <mergeCell ref="J39:J40"/>
    <mergeCell ref="J53:J54"/>
    <mergeCell ref="L53:N53"/>
    <mergeCell ref="O53:Q53"/>
    <mergeCell ref="K53:K55"/>
    <mergeCell ref="B53:B54"/>
    <mergeCell ref="D53:F53"/>
    <mergeCell ref="G53:I53"/>
    <mergeCell ref="C53:C55"/>
    <mergeCell ref="J67:J68"/>
    <mergeCell ref="L67:N67"/>
    <mergeCell ref="O67:Q67"/>
    <mergeCell ref="K67:K69"/>
    <mergeCell ref="B67:B68"/>
    <mergeCell ref="D67:F67"/>
    <mergeCell ref="G67:I67"/>
    <mergeCell ref="C67:C69"/>
  </mergeCells>
  <printOptions horizontalCentered="1"/>
  <pageMargins left="0.23" right="0.17" top="0.33" bottom="0.42" header="0.21" footer="0.16"/>
  <pageSetup fitToHeight="1" fitToWidth="1" horizontalDpi="600" verticalDpi="600" orientation="landscape" paperSize="9" scale="52" r:id="rId1"/>
  <headerFooter alignWithMargins="0">
    <oddFooter>&amp;CСтрана &amp;P од &amp;N</oddFooter>
  </headerFooter>
  <rowBreaks count="1" manualBreakCount="1">
    <brk id="3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33" customWidth="1"/>
    <col min="2" max="2" width="4.7109375" style="533" customWidth="1"/>
    <col min="3" max="3" width="10.7109375" style="533" customWidth="1"/>
    <col min="4" max="4" width="8.7109375" style="533" customWidth="1"/>
    <col min="5" max="5" width="11.7109375" style="533" customWidth="1"/>
    <col min="6" max="6" width="10.7109375" style="533" customWidth="1"/>
    <col min="7" max="7" width="8.7109375" style="533" customWidth="1"/>
    <col min="8" max="8" width="11.7109375" style="533" customWidth="1"/>
    <col min="9" max="9" width="10.7109375" style="533" customWidth="1"/>
    <col min="10" max="10" width="8.7109375" style="533" customWidth="1"/>
    <col min="11" max="11" width="11.7109375" style="533" customWidth="1"/>
    <col min="12" max="12" width="10.7109375" style="533" customWidth="1"/>
    <col min="13" max="21" width="8.7109375" style="533" customWidth="1"/>
    <col min="22" max="16384" width="9.140625" style="533" customWidth="1"/>
  </cols>
  <sheetData>
    <row r="1" spans="1:17" ht="12.75">
      <c r="A1" s="58" t="s">
        <v>63</v>
      </c>
      <c r="B1" s="59"/>
      <c r="C1" s="58"/>
      <c r="D1" s="30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58"/>
      <c r="B2" s="59"/>
      <c r="C2" s="58"/>
      <c r="D2" s="30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.75">
      <c r="A3" s="29"/>
      <c r="B3" s="29" t="str">
        <f>+CONCATENATE('Poc.strana'!$A$22," ",'Poc.strana'!$C$22)</f>
        <v>Назив енергетског субјекта: </v>
      </c>
      <c r="C3" s="29"/>
      <c r="D3" s="3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29"/>
      <c r="B4" s="29" t="str">
        <f>+CONCATENATE('Poc.strana'!$A$35," ",'Poc.strana'!$C$35)</f>
        <v>Датум обраде: </v>
      </c>
      <c r="C4" s="29"/>
      <c r="D4" s="30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2:21" ht="12.75">
      <c r="B7" s="949" t="str">
        <f>CONCATENATE("Табела ЕТ-4-15. СТРУКТУРА КУПАЦА - ШИРОКА ПОТРОШЊА - ПО ГОДИШЊОЈ ПОТРОШЊИ У"," ",'Poc.strana'!C25,". ГОДИНИ")</f>
        <v>Табела ЕТ-4-15. СТРУКТУРА КУПАЦА - ШИРОКА ПОТРОШЊА - ПО ГОДИШЊОЈ ПОТРОШЊИ У 2022. ГОДИНИ</v>
      </c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  <c r="R7" s="949"/>
      <c r="S7" s="949"/>
      <c r="T7" s="949"/>
      <c r="U7" s="949"/>
    </row>
    <row r="9" ht="13.5" thickBot="1"/>
    <row r="10" spans="2:21" ht="13.5" thickTop="1">
      <c r="B10" s="1010" t="s">
        <v>322</v>
      </c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  <c r="U10" s="1011"/>
    </row>
    <row r="11" spans="2:21" ht="12.75">
      <c r="B11" s="1000" t="s">
        <v>331</v>
      </c>
      <c r="C11" s="192"/>
      <c r="D11" s="1002" t="s">
        <v>317</v>
      </c>
      <c r="E11" s="1003"/>
      <c r="F11" s="1004"/>
      <c r="G11" s="1002" t="s">
        <v>321</v>
      </c>
      <c r="H11" s="1003"/>
      <c r="I11" s="1004"/>
      <c r="J11" s="1002" t="s">
        <v>325</v>
      </c>
      <c r="K11" s="1003"/>
      <c r="L11" s="1005"/>
      <c r="M11" s="1003" t="s">
        <v>317</v>
      </c>
      <c r="N11" s="1003"/>
      <c r="O11" s="1004"/>
      <c r="P11" s="1002" t="s">
        <v>321</v>
      </c>
      <c r="Q11" s="1003"/>
      <c r="R11" s="1004"/>
      <c r="S11" s="1002" t="s">
        <v>325</v>
      </c>
      <c r="T11" s="1003"/>
      <c r="U11" s="1009"/>
    </row>
    <row r="12" spans="2:21" ht="38.25">
      <c r="B12" s="917"/>
      <c r="C12" s="500" t="s">
        <v>330</v>
      </c>
      <c r="D12" s="547" t="s">
        <v>208</v>
      </c>
      <c r="E12" s="548" t="s">
        <v>318</v>
      </c>
      <c r="F12" s="549" t="s">
        <v>320</v>
      </c>
      <c r="G12" s="547" t="s">
        <v>208</v>
      </c>
      <c r="H12" s="548" t="s">
        <v>318</v>
      </c>
      <c r="I12" s="549" t="s">
        <v>320</v>
      </c>
      <c r="J12" s="547" t="s">
        <v>208</v>
      </c>
      <c r="K12" s="548" t="s">
        <v>318</v>
      </c>
      <c r="L12" s="582" t="s">
        <v>320</v>
      </c>
      <c r="M12" s="547" t="s">
        <v>208</v>
      </c>
      <c r="N12" s="548" t="s">
        <v>318</v>
      </c>
      <c r="O12" s="549" t="s">
        <v>329</v>
      </c>
      <c r="P12" s="547" t="s">
        <v>208</v>
      </c>
      <c r="Q12" s="548" t="s">
        <v>318</v>
      </c>
      <c r="R12" s="549" t="s">
        <v>329</v>
      </c>
      <c r="S12" s="547" t="s">
        <v>208</v>
      </c>
      <c r="T12" s="548" t="s">
        <v>318</v>
      </c>
      <c r="U12" s="559" t="s">
        <v>329</v>
      </c>
    </row>
    <row r="13" spans="2:21" ht="18" customHeight="1">
      <c r="B13" s="1001"/>
      <c r="C13" s="546" t="s">
        <v>316</v>
      </c>
      <c r="D13" s="543"/>
      <c r="E13" s="544" t="s">
        <v>319</v>
      </c>
      <c r="F13" s="545" t="s">
        <v>328</v>
      </c>
      <c r="G13" s="543"/>
      <c r="H13" s="544" t="s">
        <v>319</v>
      </c>
      <c r="I13" s="545" t="s">
        <v>328</v>
      </c>
      <c r="J13" s="543"/>
      <c r="K13" s="544" t="s">
        <v>319</v>
      </c>
      <c r="L13" s="583" t="s">
        <v>328</v>
      </c>
      <c r="M13" s="581" t="s">
        <v>315</v>
      </c>
      <c r="N13" s="544" t="s">
        <v>315</v>
      </c>
      <c r="O13" s="545" t="s">
        <v>315</v>
      </c>
      <c r="P13" s="543" t="s">
        <v>315</v>
      </c>
      <c r="Q13" s="544" t="s">
        <v>315</v>
      </c>
      <c r="R13" s="545" t="s">
        <v>315</v>
      </c>
      <c r="S13" s="543" t="s">
        <v>315</v>
      </c>
      <c r="T13" s="544" t="s">
        <v>315</v>
      </c>
      <c r="U13" s="560" t="s">
        <v>315</v>
      </c>
    </row>
    <row r="14" spans="2:21" ht="12.75">
      <c r="B14" s="137">
        <v>1</v>
      </c>
      <c r="C14" s="529">
        <v>0</v>
      </c>
      <c r="D14" s="534"/>
      <c r="E14" s="535"/>
      <c r="F14" s="550">
        <f>IF(D14=0,0,E14*1000/D14)</f>
        <v>0</v>
      </c>
      <c r="G14" s="534"/>
      <c r="H14" s="535"/>
      <c r="I14" s="550">
        <f>IF(G14=0,0,H14*1000/G14)</f>
        <v>0</v>
      </c>
      <c r="J14" s="553">
        <f>D14+G14</f>
        <v>0</v>
      </c>
      <c r="K14" s="554">
        <f aca="true" t="shared" si="0" ref="K14:K26">E14+H14</f>
        <v>0</v>
      </c>
      <c r="L14" s="584">
        <f>IF(J14=0,0,K14*1000/J14)</f>
        <v>0</v>
      </c>
      <c r="M14" s="569">
        <f aca="true" t="shared" si="1" ref="M14:U28">IF(D$29=0,0,D14/D$29)</f>
        <v>0</v>
      </c>
      <c r="N14" s="570">
        <f t="shared" si="1"/>
        <v>0</v>
      </c>
      <c r="O14" s="571">
        <f t="shared" si="1"/>
        <v>0</v>
      </c>
      <c r="P14" s="569">
        <f t="shared" si="1"/>
        <v>0</v>
      </c>
      <c r="Q14" s="570">
        <f t="shared" si="1"/>
        <v>0</v>
      </c>
      <c r="R14" s="571">
        <f t="shared" si="1"/>
        <v>0</v>
      </c>
      <c r="S14" s="569">
        <f t="shared" si="1"/>
        <v>0</v>
      </c>
      <c r="T14" s="570">
        <f t="shared" si="1"/>
        <v>0</v>
      </c>
      <c r="U14" s="589">
        <f t="shared" si="1"/>
        <v>0</v>
      </c>
    </row>
    <row r="15" spans="2:21" ht="12.75">
      <c r="B15" s="138">
        <v>2</v>
      </c>
      <c r="C15" s="530" t="s">
        <v>338</v>
      </c>
      <c r="D15" s="536"/>
      <c r="E15" s="537"/>
      <c r="F15" s="551">
        <f aca="true" t="shared" si="2" ref="F15:F29">IF(D15=0,0,E15*1000/D15)</f>
        <v>0</v>
      </c>
      <c r="G15" s="536"/>
      <c r="H15" s="537"/>
      <c r="I15" s="551">
        <f aca="true" t="shared" si="3" ref="I15:I29">IF(G15=0,0,H15*1000/G15)</f>
        <v>0</v>
      </c>
      <c r="J15" s="555">
        <f aca="true" t="shared" si="4" ref="J15:J26">D15+G15</f>
        <v>0</v>
      </c>
      <c r="K15" s="556">
        <f t="shared" si="0"/>
        <v>0</v>
      </c>
      <c r="L15" s="585">
        <f aca="true" t="shared" si="5" ref="L15:L29">IF(J15=0,0,K15*1000/J15)</f>
        <v>0</v>
      </c>
      <c r="M15" s="572">
        <f t="shared" si="1"/>
        <v>0</v>
      </c>
      <c r="N15" s="573">
        <f t="shared" si="1"/>
        <v>0</v>
      </c>
      <c r="O15" s="574">
        <f t="shared" si="1"/>
        <v>0</v>
      </c>
      <c r="P15" s="572">
        <f t="shared" si="1"/>
        <v>0</v>
      </c>
      <c r="Q15" s="573">
        <f t="shared" si="1"/>
        <v>0</v>
      </c>
      <c r="R15" s="574">
        <f t="shared" si="1"/>
        <v>0</v>
      </c>
      <c r="S15" s="572">
        <f t="shared" si="1"/>
        <v>0</v>
      </c>
      <c r="T15" s="573">
        <f t="shared" si="1"/>
        <v>0</v>
      </c>
      <c r="U15" s="590">
        <f t="shared" si="1"/>
        <v>0</v>
      </c>
    </row>
    <row r="16" spans="2:21" ht="12.75">
      <c r="B16" s="138">
        <v>3</v>
      </c>
      <c r="C16" s="530" t="s">
        <v>339</v>
      </c>
      <c r="D16" s="536"/>
      <c r="E16" s="537"/>
      <c r="F16" s="551">
        <f t="shared" si="2"/>
        <v>0</v>
      </c>
      <c r="G16" s="536"/>
      <c r="H16" s="537"/>
      <c r="I16" s="551">
        <f t="shared" si="3"/>
        <v>0</v>
      </c>
      <c r="J16" s="555">
        <f t="shared" si="4"/>
        <v>0</v>
      </c>
      <c r="K16" s="556">
        <f t="shared" si="0"/>
        <v>0</v>
      </c>
      <c r="L16" s="585">
        <f t="shared" si="5"/>
        <v>0</v>
      </c>
      <c r="M16" s="572">
        <f t="shared" si="1"/>
        <v>0</v>
      </c>
      <c r="N16" s="573">
        <f t="shared" si="1"/>
        <v>0</v>
      </c>
      <c r="O16" s="574">
        <f t="shared" si="1"/>
        <v>0</v>
      </c>
      <c r="P16" s="572">
        <f t="shared" si="1"/>
        <v>0</v>
      </c>
      <c r="Q16" s="573">
        <f t="shared" si="1"/>
        <v>0</v>
      </c>
      <c r="R16" s="574">
        <f t="shared" si="1"/>
        <v>0</v>
      </c>
      <c r="S16" s="572">
        <f t="shared" si="1"/>
        <v>0</v>
      </c>
      <c r="T16" s="573">
        <f t="shared" si="1"/>
        <v>0</v>
      </c>
      <c r="U16" s="590">
        <f t="shared" si="1"/>
        <v>0</v>
      </c>
    </row>
    <row r="17" spans="2:21" ht="12.75">
      <c r="B17" s="138">
        <v>4</v>
      </c>
      <c r="C17" s="530" t="s">
        <v>340</v>
      </c>
      <c r="D17" s="536"/>
      <c r="E17" s="537"/>
      <c r="F17" s="551">
        <f t="shared" si="2"/>
        <v>0</v>
      </c>
      <c r="G17" s="536"/>
      <c r="H17" s="537"/>
      <c r="I17" s="551">
        <f t="shared" si="3"/>
        <v>0</v>
      </c>
      <c r="J17" s="555">
        <f t="shared" si="4"/>
        <v>0</v>
      </c>
      <c r="K17" s="556">
        <f t="shared" si="0"/>
        <v>0</v>
      </c>
      <c r="L17" s="585">
        <f t="shared" si="5"/>
        <v>0</v>
      </c>
      <c r="M17" s="572">
        <f t="shared" si="1"/>
        <v>0</v>
      </c>
      <c r="N17" s="573">
        <f t="shared" si="1"/>
        <v>0</v>
      </c>
      <c r="O17" s="574">
        <f t="shared" si="1"/>
        <v>0</v>
      </c>
      <c r="P17" s="572">
        <f t="shared" si="1"/>
        <v>0</v>
      </c>
      <c r="Q17" s="573">
        <f t="shared" si="1"/>
        <v>0</v>
      </c>
      <c r="R17" s="574">
        <f t="shared" si="1"/>
        <v>0</v>
      </c>
      <c r="S17" s="572">
        <f t="shared" si="1"/>
        <v>0</v>
      </c>
      <c r="T17" s="573">
        <f t="shared" si="1"/>
        <v>0</v>
      </c>
      <c r="U17" s="590">
        <f t="shared" si="1"/>
        <v>0</v>
      </c>
    </row>
    <row r="18" spans="2:21" ht="12.75">
      <c r="B18" s="138">
        <v>5</v>
      </c>
      <c r="C18" s="530" t="s">
        <v>341</v>
      </c>
      <c r="D18" s="536"/>
      <c r="E18" s="537"/>
      <c r="F18" s="551">
        <f t="shared" si="2"/>
        <v>0</v>
      </c>
      <c r="G18" s="536"/>
      <c r="H18" s="537"/>
      <c r="I18" s="551">
        <f t="shared" si="3"/>
        <v>0</v>
      </c>
      <c r="J18" s="555">
        <f t="shared" si="4"/>
        <v>0</v>
      </c>
      <c r="K18" s="556">
        <f t="shared" si="0"/>
        <v>0</v>
      </c>
      <c r="L18" s="585">
        <f t="shared" si="5"/>
        <v>0</v>
      </c>
      <c r="M18" s="572">
        <f t="shared" si="1"/>
        <v>0</v>
      </c>
      <c r="N18" s="573">
        <f t="shared" si="1"/>
        <v>0</v>
      </c>
      <c r="O18" s="574">
        <f t="shared" si="1"/>
        <v>0</v>
      </c>
      <c r="P18" s="572">
        <f t="shared" si="1"/>
        <v>0</v>
      </c>
      <c r="Q18" s="573">
        <f t="shared" si="1"/>
        <v>0</v>
      </c>
      <c r="R18" s="574">
        <f t="shared" si="1"/>
        <v>0</v>
      </c>
      <c r="S18" s="572">
        <f t="shared" si="1"/>
        <v>0</v>
      </c>
      <c r="T18" s="573">
        <f t="shared" si="1"/>
        <v>0</v>
      </c>
      <c r="U18" s="590">
        <f t="shared" si="1"/>
        <v>0</v>
      </c>
    </row>
    <row r="19" spans="2:21" ht="12.75">
      <c r="B19" s="138">
        <v>6</v>
      </c>
      <c r="C19" s="530" t="s">
        <v>342</v>
      </c>
      <c r="D19" s="536"/>
      <c r="E19" s="537"/>
      <c r="F19" s="551">
        <f t="shared" si="2"/>
        <v>0</v>
      </c>
      <c r="G19" s="536"/>
      <c r="H19" s="537"/>
      <c r="I19" s="551">
        <f t="shared" si="3"/>
        <v>0</v>
      </c>
      <c r="J19" s="555">
        <f t="shared" si="4"/>
        <v>0</v>
      </c>
      <c r="K19" s="556">
        <f t="shared" si="0"/>
        <v>0</v>
      </c>
      <c r="L19" s="585">
        <f t="shared" si="5"/>
        <v>0</v>
      </c>
      <c r="M19" s="572">
        <f t="shared" si="1"/>
        <v>0</v>
      </c>
      <c r="N19" s="573">
        <f t="shared" si="1"/>
        <v>0</v>
      </c>
      <c r="O19" s="574">
        <f t="shared" si="1"/>
        <v>0</v>
      </c>
      <c r="P19" s="572">
        <f t="shared" si="1"/>
        <v>0</v>
      </c>
      <c r="Q19" s="573">
        <f t="shared" si="1"/>
        <v>0</v>
      </c>
      <c r="R19" s="574">
        <f t="shared" si="1"/>
        <v>0</v>
      </c>
      <c r="S19" s="572">
        <f t="shared" si="1"/>
        <v>0</v>
      </c>
      <c r="T19" s="573">
        <f t="shared" si="1"/>
        <v>0</v>
      </c>
      <c r="U19" s="590">
        <f t="shared" si="1"/>
        <v>0</v>
      </c>
    </row>
    <row r="20" spans="2:21" ht="12.75">
      <c r="B20" s="138">
        <v>7</v>
      </c>
      <c r="C20" s="530" t="s">
        <v>343</v>
      </c>
      <c r="D20" s="536"/>
      <c r="E20" s="537"/>
      <c r="F20" s="551">
        <f t="shared" si="2"/>
        <v>0</v>
      </c>
      <c r="G20" s="536"/>
      <c r="H20" s="537"/>
      <c r="I20" s="551">
        <f t="shared" si="3"/>
        <v>0</v>
      </c>
      <c r="J20" s="555">
        <f t="shared" si="4"/>
        <v>0</v>
      </c>
      <c r="K20" s="556">
        <f t="shared" si="0"/>
        <v>0</v>
      </c>
      <c r="L20" s="585">
        <f t="shared" si="5"/>
        <v>0</v>
      </c>
      <c r="M20" s="572">
        <f t="shared" si="1"/>
        <v>0</v>
      </c>
      <c r="N20" s="573">
        <f t="shared" si="1"/>
        <v>0</v>
      </c>
      <c r="O20" s="574">
        <f t="shared" si="1"/>
        <v>0</v>
      </c>
      <c r="P20" s="572">
        <f t="shared" si="1"/>
        <v>0</v>
      </c>
      <c r="Q20" s="573">
        <f t="shared" si="1"/>
        <v>0</v>
      </c>
      <c r="R20" s="574">
        <f t="shared" si="1"/>
        <v>0</v>
      </c>
      <c r="S20" s="572">
        <f t="shared" si="1"/>
        <v>0</v>
      </c>
      <c r="T20" s="573">
        <f t="shared" si="1"/>
        <v>0</v>
      </c>
      <c r="U20" s="590">
        <f t="shared" si="1"/>
        <v>0</v>
      </c>
    </row>
    <row r="21" spans="2:21" ht="12.75">
      <c r="B21" s="138">
        <v>8</v>
      </c>
      <c r="C21" s="530" t="s">
        <v>344</v>
      </c>
      <c r="D21" s="536"/>
      <c r="E21" s="537"/>
      <c r="F21" s="551">
        <f t="shared" si="2"/>
        <v>0</v>
      </c>
      <c r="G21" s="536"/>
      <c r="H21" s="537"/>
      <c r="I21" s="551">
        <f t="shared" si="3"/>
        <v>0</v>
      </c>
      <c r="J21" s="555">
        <f t="shared" si="4"/>
        <v>0</v>
      </c>
      <c r="K21" s="556">
        <f t="shared" si="0"/>
        <v>0</v>
      </c>
      <c r="L21" s="585">
        <f t="shared" si="5"/>
        <v>0</v>
      </c>
      <c r="M21" s="572">
        <f t="shared" si="1"/>
        <v>0</v>
      </c>
      <c r="N21" s="573">
        <f t="shared" si="1"/>
        <v>0</v>
      </c>
      <c r="O21" s="574">
        <f t="shared" si="1"/>
        <v>0</v>
      </c>
      <c r="P21" s="572">
        <f t="shared" si="1"/>
        <v>0</v>
      </c>
      <c r="Q21" s="573">
        <f t="shared" si="1"/>
        <v>0</v>
      </c>
      <c r="R21" s="574">
        <f t="shared" si="1"/>
        <v>0</v>
      </c>
      <c r="S21" s="572">
        <f t="shared" si="1"/>
        <v>0</v>
      </c>
      <c r="T21" s="573">
        <f t="shared" si="1"/>
        <v>0</v>
      </c>
      <c r="U21" s="590">
        <f t="shared" si="1"/>
        <v>0</v>
      </c>
    </row>
    <row r="22" spans="2:21" ht="12.75">
      <c r="B22" s="138">
        <v>9</v>
      </c>
      <c r="C22" s="530" t="s">
        <v>345</v>
      </c>
      <c r="D22" s="536"/>
      <c r="E22" s="537"/>
      <c r="F22" s="551">
        <f t="shared" si="2"/>
        <v>0</v>
      </c>
      <c r="G22" s="536"/>
      <c r="H22" s="537"/>
      <c r="I22" s="551">
        <f t="shared" si="3"/>
        <v>0</v>
      </c>
      <c r="J22" s="555">
        <f t="shared" si="4"/>
        <v>0</v>
      </c>
      <c r="K22" s="556">
        <f t="shared" si="0"/>
        <v>0</v>
      </c>
      <c r="L22" s="585">
        <f t="shared" si="5"/>
        <v>0</v>
      </c>
      <c r="M22" s="572">
        <f t="shared" si="1"/>
        <v>0</v>
      </c>
      <c r="N22" s="573">
        <f t="shared" si="1"/>
        <v>0</v>
      </c>
      <c r="O22" s="574">
        <f t="shared" si="1"/>
        <v>0</v>
      </c>
      <c r="P22" s="572">
        <f t="shared" si="1"/>
        <v>0</v>
      </c>
      <c r="Q22" s="573">
        <f t="shared" si="1"/>
        <v>0</v>
      </c>
      <c r="R22" s="574">
        <f t="shared" si="1"/>
        <v>0</v>
      </c>
      <c r="S22" s="572">
        <f t="shared" si="1"/>
        <v>0</v>
      </c>
      <c r="T22" s="573">
        <f t="shared" si="1"/>
        <v>0</v>
      </c>
      <c r="U22" s="590">
        <f t="shared" si="1"/>
        <v>0</v>
      </c>
    </row>
    <row r="23" spans="2:21" ht="12.75">
      <c r="B23" s="138">
        <v>10</v>
      </c>
      <c r="C23" s="530" t="s">
        <v>346</v>
      </c>
      <c r="D23" s="536"/>
      <c r="E23" s="537"/>
      <c r="F23" s="551">
        <f t="shared" si="2"/>
        <v>0</v>
      </c>
      <c r="G23" s="536"/>
      <c r="H23" s="537"/>
      <c r="I23" s="551">
        <f t="shared" si="3"/>
        <v>0</v>
      </c>
      <c r="J23" s="555">
        <f t="shared" si="4"/>
        <v>0</v>
      </c>
      <c r="K23" s="556">
        <f t="shared" si="0"/>
        <v>0</v>
      </c>
      <c r="L23" s="585">
        <f t="shared" si="5"/>
        <v>0</v>
      </c>
      <c r="M23" s="572">
        <f t="shared" si="1"/>
        <v>0</v>
      </c>
      <c r="N23" s="573">
        <f t="shared" si="1"/>
        <v>0</v>
      </c>
      <c r="O23" s="574">
        <f t="shared" si="1"/>
        <v>0</v>
      </c>
      <c r="P23" s="572">
        <f t="shared" si="1"/>
        <v>0</v>
      </c>
      <c r="Q23" s="573">
        <f t="shared" si="1"/>
        <v>0</v>
      </c>
      <c r="R23" s="574">
        <f t="shared" si="1"/>
        <v>0</v>
      </c>
      <c r="S23" s="572">
        <f t="shared" si="1"/>
        <v>0</v>
      </c>
      <c r="T23" s="573">
        <f t="shared" si="1"/>
        <v>0</v>
      </c>
      <c r="U23" s="590">
        <f t="shared" si="1"/>
        <v>0</v>
      </c>
    </row>
    <row r="24" spans="2:21" ht="12.75">
      <c r="B24" s="138">
        <v>11</v>
      </c>
      <c r="C24" s="530" t="s">
        <v>347</v>
      </c>
      <c r="D24" s="536"/>
      <c r="E24" s="537"/>
      <c r="F24" s="551">
        <f t="shared" si="2"/>
        <v>0</v>
      </c>
      <c r="G24" s="536"/>
      <c r="H24" s="537"/>
      <c r="I24" s="551">
        <f t="shared" si="3"/>
        <v>0</v>
      </c>
      <c r="J24" s="555">
        <f t="shared" si="4"/>
        <v>0</v>
      </c>
      <c r="K24" s="556">
        <f t="shared" si="0"/>
        <v>0</v>
      </c>
      <c r="L24" s="585">
        <f t="shared" si="5"/>
        <v>0</v>
      </c>
      <c r="M24" s="572">
        <f t="shared" si="1"/>
        <v>0</v>
      </c>
      <c r="N24" s="573">
        <f t="shared" si="1"/>
        <v>0</v>
      </c>
      <c r="O24" s="574">
        <f t="shared" si="1"/>
        <v>0</v>
      </c>
      <c r="P24" s="572">
        <f t="shared" si="1"/>
        <v>0</v>
      </c>
      <c r="Q24" s="573">
        <f t="shared" si="1"/>
        <v>0</v>
      </c>
      <c r="R24" s="574">
        <f t="shared" si="1"/>
        <v>0</v>
      </c>
      <c r="S24" s="572">
        <f t="shared" si="1"/>
        <v>0</v>
      </c>
      <c r="T24" s="573">
        <f t="shared" si="1"/>
        <v>0</v>
      </c>
      <c r="U24" s="590">
        <f t="shared" si="1"/>
        <v>0</v>
      </c>
    </row>
    <row r="25" spans="2:21" ht="12.75">
      <c r="B25" s="138">
        <v>12</v>
      </c>
      <c r="C25" s="530" t="s">
        <v>348</v>
      </c>
      <c r="D25" s="536"/>
      <c r="E25" s="537"/>
      <c r="F25" s="551">
        <f t="shared" si="2"/>
        <v>0</v>
      </c>
      <c r="G25" s="536"/>
      <c r="H25" s="537"/>
      <c r="I25" s="551">
        <f t="shared" si="3"/>
        <v>0</v>
      </c>
      <c r="J25" s="555">
        <f t="shared" si="4"/>
        <v>0</v>
      </c>
      <c r="K25" s="556">
        <f t="shared" si="0"/>
        <v>0</v>
      </c>
      <c r="L25" s="585">
        <f t="shared" si="5"/>
        <v>0</v>
      </c>
      <c r="M25" s="572">
        <f t="shared" si="1"/>
        <v>0</v>
      </c>
      <c r="N25" s="573">
        <f t="shared" si="1"/>
        <v>0</v>
      </c>
      <c r="O25" s="574">
        <f t="shared" si="1"/>
        <v>0</v>
      </c>
      <c r="P25" s="572">
        <f t="shared" si="1"/>
        <v>0</v>
      </c>
      <c r="Q25" s="573">
        <f t="shared" si="1"/>
        <v>0</v>
      </c>
      <c r="R25" s="574">
        <f t="shared" si="1"/>
        <v>0</v>
      </c>
      <c r="S25" s="572">
        <f t="shared" si="1"/>
        <v>0</v>
      </c>
      <c r="T25" s="573">
        <f t="shared" si="1"/>
        <v>0</v>
      </c>
      <c r="U25" s="590">
        <f t="shared" si="1"/>
        <v>0</v>
      </c>
    </row>
    <row r="26" spans="2:21" ht="12.75">
      <c r="B26" s="138">
        <v>13</v>
      </c>
      <c r="C26" s="530" t="s">
        <v>463</v>
      </c>
      <c r="D26" s="536"/>
      <c r="E26" s="537"/>
      <c r="F26" s="551">
        <f t="shared" si="2"/>
        <v>0</v>
      </c>
      <c r="G26" s="536"/>
      <c r="H26" s="537"/>
      <c r="I26" s="551">
        <f t="shared" si="3"/>
        <v>0</v>
      </c>
      <c r="J26" s="555">
        <f t="shared" si="4"/>
        <v>0</v>
      </c>
      <c r="K26" s="556">
        <f t="shared" si="0"/>
        <v>0</v>
      </c>
      <c r="L26" s="585">
        <f t="shared" si="5"/>
        <v>0</v>
      </c>
      <c r="M26" s="572">
        <f t="shared" si="1"/>
        <v>0</v>
      </c>
      <c r="N26" s="573">
        <f t="shared" si="1"/>
        <v>0</v>
      </c>
      <c r="O26" s="574">
        <f t="shared" si="1"/>
        <v>0</v>
      </c>
      <c r="P26" s="572">
        <f t="shared" si="1"/>
        <v>0</v>
      </c>
      <c r="Q26" s="573">
        <f t="shared" si="1"/>
        <v>0</v>
      </c>
      <c r="R26" s="574">
        <f t="shared" si="1"/>
        <v>0</v>
      </c>
      <c r="S26" s="572">
        <f t="shared" si="1"/>
        <v>0</v>
      </c>
      <c r="T26" s="573">
        <f t="shared" si="1"/>
        <v>0</v>
      </c>
      <c r="U26" s="590">
        <f t="shared" si="1"/>
        <v>0</v>
      </c>
    </row>
    <row r="27" spans="2:21" ht="12.75">
      <c r="B27" s="138" t="s">
        <v>460</v>
      </c>
      <c r="C27" s="530" t="s">
        <v>464</v>
      </c>
      <c r="D27" s="705"/>
      <c r="E27" s="706"/>
      <c r="F27" s="707">
        <f>IF(D27=0,0,E27*1000/D27)</f>
        <v>0</v>
      </c>
      <c r="G27" s="705"/>
      <c r="H27" s="706"/>
      <c r="I27" s="707">
        <f>IF(G27=0,0,H27*1000/G27)</f>
        <v>0</v>
      </c>
      <c r="J27" s="708">
        <f>D27+G27</f>
        <v>0</v>
      </c>
      <c r="K27" s="709">
        <f>E27+H27</f>
        <v>0</v>
      </c>
      <c r="L27" s="710">
        <f>IF(J27=0,0,K27*1000/J27)</f>
        <v>0</v>
      </c>
      <c r="M27" s="711">
        <f t="shared" si="1"/>
        <v>0</v>
      </c>
      <c r="N27" s="712">
        <f t="shared" si="1"/>
        <v>0</v>
      </c>
      <c r="O27" s="713">
        <f t="shared" si="1"/>
        <v>0</v>
      </c>
      <c r="P27" s="711">
        <f t="shared" si="1"/>
        <v>0</v>
      </c>
      <c r="Q27" s="712">
        <f t="shared" si="1"/>
        <v>0</v>
      </c>
      <c r="R27" s="713">
        <f t="shared" si="1"/>
        <v>0</v>
      </c>
      <c r="S27" s="711">
        <f t="shared" si="1"/>
        <v>0</v>
      </c>
      <c r="T27" s="712">
        <f t="shared" si="1"/>
        <v>0</v>
      </c>
      <c r="U27" s="714">
        <f t="shared" si="1"/>
        <v>0</v>
      </c>
    </row>
    <row r="28" spans="2:21" ht="12.75">
      <c r="B28" s="138" t="s">
        <v>461</v>
      </c>
      <c r="C28" s="530" t="s">
        <v>462</v>
      </c>
      <c r="D28" s="538"/>
      <c r="E28" s="539"/>
      <c r="F28" s="552">
        <f>IF(D28=0,0,E28*1000/D28)</f>
        <v>0</v>
      </c>
      <c r="G28" s="538"/>
      <c r="H28" s="539"/>
      <c r="I28" s="552">
        <f>IF(G28=0,0,H28*1000/G28)</f>
        <v>0</v>
      </c>
      <c r="J28" s="557">
        <f>D28+G28</f>
        <v>0</v>
      </c>
      <c r="K28" s="558">
        <f>E28+H28</f>
        <v>0</v>
      </c>
      <c r="L28" s="586">
        <f>IF(J28=0,0,K28*1000/J28)</f>
        <v>0</v>
      </c>
      <c r="M28" s="575">
        <f t="shared" si="1"/>
        <v>0</v>
      </c>
      <c r="N28" s="576">
        <f t="shared" si="1"/>
        <v>0</v>
      </c>
      <c r="O28" s="577">
        <f t="shared" si="1"/>
        <v>0</v>
      </c>
      <c r="P28" s="575">
        <f t="shared" si="1"/>
        <v>0</v>
      </c>
      <c r="Q28" s="576">
        <f t="shared" si="1"/>
        <v>0</v>
      </c>
      <c r="R28" s="577">
        <f t="shared" si="1"/>
        <v>0</v>
      </c>
      <c r="S28" s="575">
        <f t="shared" si="1"/>
        <v>0</v>
      </c>
      <c r="T28" s="576">
        <f t="shared" si="1"/>
        <v>0</v>
      </c>
      <c r="U28" s="591">
        <f t="shared" si="1"/>
        <v>0</v>
      </c>
    </row>
    <row r="29" spans="2:21" ht="12.75">
      <c r="B29" s="561"/>
      <c r="C29" s="562" t="s">
        <v>87</v>
      </c>
      <c r="D29" s="540">
        <f>SUM(D14:D28)</f>
        <v>0</v>
      </c>
      <c r="E29" s="541">
        <f>SUM(E14:E28)</f>
        <v>0</v>
      </c>
      <c r="F29" s="542">
        <f t="shared" si="2"/>
        <v>0</v>
      </c>
      <c r="G29" s="540">
        <f>SUM(G14:G28)</f>
        <v>0</v>
      </c>
      <c r="H29" s="541">
        <f>SUM(H14:H28)</f>
        <v>0</v>
      </c>
      <c r="I29" s="542">
        <f t="shared" si="3"/>
        <v>0</v>
      </c>
      <c r="J29" s="540">
        <f>SUM(J14:J28)</f>
        <v>0</v>
      </c>
      <c r="K29" s="541">
        <f>SUM(K14:K28)</f>
        <v>0</v>
      </c>
      <c r="L29" s="587">
        <f t="shared" si="5"/>
        <v>0</v>
      </c>
      <c r="M29" s="578">
        <f>SUM(M14:M28)</f>
        <v>0</v>
      </c>
      <c r="N29" s="579">
        <f>SUM(N14:N28)</f>
        <v>0</v>
      </c>
      <c r="O29" s="580"/>
      <c r="P29" s="578">
        <f>SUM(P14:P28)</f>
        <v>0</v>
      </c>
      <c r="Q29" s="579">
        <f>SUM(Q14:Q28)</f>
        <v>0</v>
      </c>
      <c r="R29" s="580"/>
      <c r="S29" s="578">
        <f>SUM(S14:S28)</f>
        <v>0</v>
      </c>
      <c r="T29" s="579">
        <f>SUM(T14:T28)</f>
        <v>0</v>
      </c>
      <c r="U29" s="592"/>
    </row>
    <row r="30" spans="2:21" ht="12.75">
      <c r="B30" s="998"/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563"/>
      <c r="N30" s="563"/>
      <c r="O30" s="563"/>
      <c r="P30" s="563"/>
      <c r="Q30" s="563"/>
      <c r="R30" s="563"/>
      <c r="S30" s="563"/>
      <c r="T30" s="563"/>
      <c r="U30" s="564"/>
    </row>
    <row r="31" spans="2:21" ht="12.75">
      <c r="B31" s="1006" t="s">
        <v>323</v>
      </c>
      <c r="C31" s="1007"/>
      <c r="D31" s="1007"/>
      <c r="E31" s="1007"/>
      <c r="F31" s="1007"/>
      <c r="G31" s="1007"/>
      <c r="H31" s="1007"/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7"/>
      <c r="T31" s="1007"/>
      <c r="U31" s="1008"/>
    </row>
    <row r="32" spans="2:21" ht="12.75" customHeight="1">
      <c r="B32" s="1000" t="s">
        <v>0</v>
      </c>
      <c r="C32" s="192"/>
      <c r="D32" s="1002" t="s">
        <v>317</v>
      </c>
      <c r="E32" s="1003"/>
      <c r="F32" s="1004"/>
      <c r="G32" s="1002" t="s">
        <v>321</v>
      </c>
      <c r="H32" s="1003"/>
      <c r="I32" s="1004"/>
      <c r="J32" s="1002" t="s">
        <v>326</v>
      </c>
      <c r="K32" s="1003"/>
      <c r="L32" s="1005"/>
      <c r="M32" s="1003" t="s">
        <v>317</v>
      </c>
      <c r="N32" s="1003"/>
      <c r="O32" s="1004"/>
      <c r="P32" s="1002" t="s">
        <v>321</v>
      </c>
      <c r="Q32" s="1003"/>
      <c r="R32" s="1004"/>
      <c r="S32" s="1002" t="s">
        <v>326</v>
      </c>
      <c r="T32" s="1003"/>
      <c r="U32" s="1009"/>
    </row>
    <row r="33" spans="2:21" ht="38.25">
      <c r="B33" s="917"/>
      <c r="C33" s="500" t="s">
        <v>330</v>
      </c>
      <c r="D33" s="547" t="s">
        <v>208</v>
      </c>
      <c r="E33" s="548" t="s">
        <v>318</v>
      </c>
      <c r="F33" s="549" t="s">
        <v>320</v>
      </c>
      <c r="G33" s="547" t="s">
        <v>208</v>
      </c>
      <c r="H33" s="548" t="s">
        <v>318</v>
      </c>
      <c r="I33" s="549" t="s">
        <v>320</v>
      </c>
      <c r="J33" s="547" t="s">
        <v>208</v>
      </c>
      <c r="K33" s="548" t="s">
        <v>318</v>
      </c>
      <c r="L33" s="582" t="s">
        <v>320</v>
      </c>
      <c r="M33" s="547" t="s">
        <v>208</v>
      </c>
      <c r="N33" s="548" t="s">
        <v>318</v>
      </c>
      <c r="O33" s="549" t="s">
        <v>329</v>
      </c>
      <c r="P33" s="547" t="s">
        <v>208</v>
      </c>
      <c r="Q33" s="548" t="s">
        <v>318</v>
      </c>
      <c r="R33" s="549" t="s">
        <v>329</v>
      </c>
      <c r="S33" s="547" t="s">
        <v>208</v>
      </c>
      <c r="T33" s="548" t="s">
        <v>318</v>
      </c>
      <c r="U33" s="559" t="s">
        <v>329</v>
      </c>
    </row>
    <row r="34" spans="2:21" ht="18" customHeight="1">
      <c r="B34" s="1001"/>
      <c r="C34" s="546" t="s">
        <v>316</v>
      </c>
      <c r="D34" s="543"/>
      <c r="E34" s="544" t="s">
        <v>319</v>
      </c>
      <c r="F34" s="545" t="s">
        <v>328</v>
      </c>
      <c r="G34" s="543"/>
      <c r="H34" s="544" t="s">
        <v>319</v>
      </c>
      <c r="I34" s="545" t="s">
        <v>328</v>
      </c>
      <c r="J34" s="543"/>
      <c r="K34" s="544" t="s">
        <v>319</v>
      </c>
      <c r="L34" s="583" t="s">
        <v>328</v>
      </c>
      <c r="M34" s="581" t="s">
        <v>315</v>
      </c>
      <c r="N34" s="544" t="s">
        <v>315</v>
      </c>
      <c r="O34" s="545" t="s">
        <v>315</v>
      </c>
      <c r="P34" s="543" t="s">
        <v>315</v>
      </c>
      <c r="Q34" s="544" t="s">
        <v>315</v>
      </c>
      <c r="R34" s="545" t="s">
        <v>315</v>
      </c>
      <c r="S34" s="543" t="s">
        <v>315</v>
      </c>
      <c r="T34" s="544" t="s">
        <v>315</v>
      </c>
      <c r="U34" s="560" t="s">
        <v>315</v>
      </c>
    </row>
    <row r="35" spans="2:21" ht="12.75">
      <c r="B35" s="137">
        <v>1</v>
      </c>
      <c r="C35" s="529">
        <v>0</v>
      </c>
      <c r="D35" s="534"/>
      <c r="E35" s="535"/>
      <c r="F35" s="550">
        <f>IF(D35=0,0,E35*1000/D35)</f>
        <v>0</v>
      </c>
      <c r="G35" s="534"/>
      <c r="H35" s="535"/>
      <c r="I35" s="550">
        <f>IF(G35=0,0,H35*1000/G35)</f>
        <v>0</v>
      </c>
      <c r="J35" s="553">
        <f>D35+G35</f>
        <v>0</v>
      </c>
      <c r="K35" s="554">
        <f aca="true" t="shared" si="6" ref="K35:K49">E35+H35</f>
        <v>0</v>
      </c>
      <c r="L35" s="584">
        <f>IF(J35=0,0,K35*1000/J35)</f>
        <v>0</v>
      </c>
      <c r="M35" s="569">
        <f aca="true" t="shared" si="7" ref="M35:U49">IF(D$50=0,0,D35/D$50)</f>
        <v>0</v>
      </c>
      <c r="N35" s="570">
        <f t="shared" si="7"/>
        <v>0</v>
      </c>
      <c r="O35" s="571">
        <f t="shared" si="7"/>
        <v>0</v>
      </c>
      <c r="P35" s="569">
        <f t="shared" si="7"/>
        <v>0</v>
      </c>
      <c r="Q35" s="570">
        <f t="shared" si="7"/>
        <v>0</v>
      </c>
      <c r="R35" s="571">
        <f t="shared" si="7"/>
        <v>0</v>
      </c>
      <c r="S35" s="569">
        <f t="shared" si="7"/>
        <v>0</v>
      </c>
      <c r="T35" s="570">
        <f t="shared" si="7"/>
        <v>0</v>
      </c>
      <c r="U35" s="589">
        <f t="shared" si="7"/>
        <v>0</v>
      </c>
    </row>
    <row r="36" spans="2:21" ht="12.75">
      <c r="B36" s="138">
        <v>2</v>
      </c>
      <c r="C36" s="530" t="s">
        <v>338</v>
      </c>
      <c r="D36" s="536"/>
      <c r="E36" s="537"/>
      <c r="F36" s="551">
        <f aca="true" t="shared" si="8" ref="F36:F49">IF(D36=0,0,E36*1000/D36)</f>
        <v>0</v>
      </c>
      <c r="G36" s="536"/>
      <c r="H36" s="537"/>
      <c r="I36" s="551">
        <f aca="true" t="shared" si="9" ref="I36:I50">IF(G36=0,0,H36*1000/G36)</f>
        <v>0</v>
      </c>
      <c r="J36" s="555">
        <f aca="true" t="shared" si="10" ref="J36:J49">D36+G36</f>
        <v>0</v>
      </c>
      <c r="K36" s="556">
        <f t="shared" si="6"/>
        <v>0</v>
      </c>
      <c r="L36" s="585">
        <f aca="true" t="shared" si="11" ref="L36:L50">IF(J36=0,0,K36*1000/J36)</f>
        <v>0</v>
      </c>
      <c r="M36" s="572">
        <f t="shared" si="7"/>
        <v>0</v>
      </c>
      <c r="N36" s="573">
        <f t="shared" si="7"/>
        <v>0</v>
      </c>
      <c r="O36" s="574">
        <f t="shared" si="7"/>
        <v>0</v>
      </c>
      <c r="P36" s="572">
        <f t="shared" si="7"/>
        <v>0</v>
      </c>
      <c r="Q36" s="573">
        <f t="shared" si="7"/>
        <v>0</v>
      </c>
      <c r="R36" s="574">
        <f t="shared" si="7"/>
        <v>0</v>
      </c>
      <c r="S36" s="572">
        <f t="shared" si="7"/>
        <v>0</v>
      </c>
      <c r="T36" s="573">
        <f t="shared" si="7"/>
        <v>0</v>
      </c>
      <c r="U36" s="590">
        <f t="shared" si="7"/>
        <v>0</v>
      </c>
    </row>
    <row r="37" spans="2:21" ht="12.75">
      <c r="B37" s="138">
        <v>3</v>
      </c>
      <c r="C37" s="530" t="s">
        <v>339</v>
      </c>
      <c r="D37" s="536"/>
      <c r="E37" s="537"/>
      <c r="F37" s="551">
        <f t="shared" si="8"/>
        <v>0</v>
      </c>
      <c r="G37" s="536"/>
      <c r="H37" s="537"/>
      <c r="I37" s="551">
        <f t="shared" si="9"/>
        <v>0</v>
      </c>
      <c r="J37" s="555">
        <f t="shared" si="10"/>
        <v>0</v>
      </c>
      <c r="K37" s="556">
        <f t="shared" si="6"/>
        <v>0</v>
      </c>
      <c r="L37" s="585">
        <f t="shared" si="11"/>
        <v>0</v>
      </c>
      <c r="M37" s="572">
        <f t="shared" si="7"/>
        <v>0</v>
      </c>
      <c r="N37" s="573">
        <f t="shared" si="7"/>
        <v>0</v>
      </c>
      <c r="O37" s="574">
        <f t="shared" si="7"/>
        <v>0</v>
      </c>
      <c r="P37" s="572">
        <f t="shared" si="7"/>
        <v>0</v>
      </c>
      <c r="Q37" s="573">
        <f t="shared" si="7"/>
        <v>0</v>
      </c>
      <c r="R37" s="574">
        <f t="shared" si="7"/>
        <v>0</v>
      </c>
      <c r="S37" s="572">
        <f t="shared" si="7"/>
        <v>0</v>
      </c>
      <c r="T37" s="573">
        <f t="shared" si="7"/>
        <v>0</v>
      </c>
      <c r="U37" s="590">
        <f t="shared" si="7"/>
        <v>0</v>
      </c>
    </row>
    <row r="38" spans="2:21" ht="12.75">
      <c r="B38" s="138">
        <v>4</v>
      </c>
      <c r="C38" s="530" t="s">
        <v>340</v>
      </c>
      <c r="D38" s="536"/>
      <c r="E38" s="537"/>
      <c r="F38" s="551">
        <f t="shared" si="8"/>
        <v>0</v>
      </c>
      <c r="G38" s="536"/>
      <c r="H38" s="537"/>
      <c r="I38" s="551">
        <f t="shared" si="9"/>
        <v>0</v>
      </c>
      <c r="J38" s="555">
        <f t="shared" si="10"/>
        <v>0</v>
      </c>
      <c r="K38" s="556">
        <f t="shared" si="6"/>
        <v>0</v>
      </c>
      <c r="L38" s="585">
        <f t="shared" si="11"/>
        <v>0</v>
      </c>
      <c r="M38" s="572">
        <f t="shared" si="7"/>
        <v>0</v>
      </c>
      <c r="N38" s="573">
        <f t="shared" si="7"/>
        <v>0</v>
      </c>
      <c r="O38" s="574">
        <f t="shared" si="7"/>
        <v>0</v>
      </c>
      <c r="P38" s="572">
        <f t="shared" si="7"/>
        <v>0</v>
      </c>
      <c r="Q38" s="573">
        <f t="shared" si="7"/>
        <v>0</v>
      </c>
      <c r="R38" s="574">
        <f t="shared" si="7"/>
        <v>0</v>
      </c>
      <c r="S38" s="572">
        <f t="shared" si="7"/>
        <v>0</v>
      </c>
      <c r="T38" s="573">
        <f t="shared" si="7"/>
        <v>0</v>
      </c>
      <c r="U38" s="590">
        <f t="shared" si="7"/>
        <v>0</v>
      </c>
    </row>
    <row r="39" spans="2:21" ht="12.75">
      <c r="B39" s="138">
        <v>5</v>
      </c>
      <c r="C39" s="530" t="s">
        <v>341</v>
      </c>
      <c r="D39" s="536"/>
      <c r="E39" s="537"/>
      <c r="F39" s="551">
        <f t="shared" si="8"/>
        <v>0</v>
      </c>
      <c r="G39" s="536"/>
      <c r="H39" s="537"/>
      <c r="I39" s="551">
        <f t="shared" si="9"/>
        <v>0</v>
      </c>
      <c r="J39" s="555">
        <f t="shared" si="10"/>
        <v>0</v>
      </c>
      <c r="K39" s="556">
        <f t="shared" si="6"/>
        <v>0</v>
      </c>
      <c r="L39" s="585">
        <f t="shared" si="11"/>
        <v>0</v>
      </c>
      <c r="M39" s="572">
        <f t="shared" si="7"/>
        <v>0</v>
      </c>
      <c r="N39" s="573">
        <f t="shared" si="7"/>
        <v>0</v>
      </c>
      <c r="O39" s="574">
        <f t="shared" si="7"/>
        <v>0</v>
      </c>
      <c r="P39" s="572">
        <f t="shared" si="7"/>
        <v>0</v>
      </c>
      <c r="Q39" s="573">
        <f t="shared" si="7"/>
        <v>0</v>
      </c>
      <c r="R39" s="574">
        <f t="shared" si="7"/>
        <v>0</v>
      </c>
      <c r="S39" s="572">
        <f t="shared" si="7"/>
        <v>0</v>
      </c>
      <c r="T39" s="573">
        <f t="shared" si="7"/>
        <v>0</v>
      </c>
      <c r="U39" s="590">
        <f t="shared" si="7"/>
        <v>0</v>
      </c>
    </row>
    <row r="40" spans="2:21" ht="12.75">
      <c r="B40" s="138">
        <v>6</v>
      </c>
      <c r="C40" s="530" t="s">
        <v>342</v>
      </c>
      <c r="D40" s="536"/>
      <c r="E40" s="537"/>
      <c r="F40" s="551">
        <f t="shared" si="8"/>
        <v>0</v>
      </c>
      <c r="G40" s="536"/>
      <c r="H40" s="537"/>
      <c r="I40" s="551">
        <f t="shared" si="9"/>
        <v>0</v>
      </c>
      <c r="J40" s="555">
        <f t="shared" si="10"/>
        <v>0</v>
      </c>
      <c r="K40" s="556">
        <f t="shared" si="6"/>
        <v>0</v>
      </c>
      <c r="L40" s="585">
        <f t="shared" si="11"/>
        <v>0</v>
      </c>
      <c r="M40" s="572">
        <f t="shared" si="7"/>
        <v>0</v>
      </c>
      <c r="N40" s="573">
        <f t="shared" si="7"/>
        <v>0</v>
      </c>
      <c r="O40" s="574">
        <f t="shared" si="7"/>
        <v>0</v>
      </c>
      <c r="P40" s="572">
        <f t="shared" si="7"/>
        <v>0</v>
      </c>
      <c r="Q40" s="573">
        <f t="shared" si="7"/>
        <v>0</v>
      </c>
      <c r="R40" s="574">
        <f t="shared" si="7"/>
        <v>0</v>
      </c>
      <c r="S40" s="572">
        <f t="shared" si="7"/>
        <v>0</v>
      </c>
      <c r="T40" s="573">
        <f t="shared" si="7"/>
        <v>0</v>
      </c>
      <c r="U40" s="590">
        <f t="shared" si="7"/>
        <v>0</v>
      </c>
    </row>
    <row r="41" spans="2:21" ht="12.75">
      <c r="B41" s="138">
        <v>7</v>
      </c>
      <c r="C41" s="530" t="s">
        <v>343</v>
      </c>
      <c r="D41" s="536"/>
      <c r="E41" s="537"/>
      <c r="F41" s="551">
        <f t="shared" si="8"/>
        <v>0</v>
      </c>
      <c r="G41" s="536"/>
      <c r="H41" s="537"/>
      <c r="I41" s="551">
        <f t="shared" si="9"/>
        <v>0</v>
      </c>
      <c r="J41" s="555">
        <f t="shared" si="10"/>
        <v>0</v>
      </c>
      <c r="K41" s="556">
        <f t="shared" si="6"/>
        <v>0</v>
      </c>
      <c r="L41" s="585">
        <f t="shared" si="11"/>
        <v>0</v>
      </c>
      <c r="M41" s="572">
        <f t="shared" si="7"/>
        <v>0</v>
      </c>
      <c r="N41" s="573">
        <f t="shared" si="7"/>
        <v>0</v>
      </c>
      <c r="O41" s="574">
        <f t="shared" si="7"/>
        <v>0</v>
      </c>
      <c r="P41" s="572">
        <f t="shared" si="7"/>
        <v>0</v>
      </c>
      <c r="Q41" s="573">
        <f t="shared" si="7"/>
        <v>0</v>
      </c>
      <c r="R41" s="574">
        <f t="shared" si="7"/>
        <v>0</v>
      </c>
      <c r="S41" s="572">
        <f t="shared" si="7"/>
        <v>0</v>
      </c>
      <c r="T41" s="573">
        <f t="shared" si="7"/>
        <v>0</v>
      </c>
      <c r="U41" s="590">
        <f t="shared" si="7"/>
        <v>0</v>
      </c>
    </row>
    <row r="42" spans="2:21" ht="12.75">
      <c r="B42" s="138">
        <v>8</v>
      </c>
      <c r="C42" s="530" t="s">
        <v>344</v>
      </c>
      <c r="D42" s="536"/>
      <c r="E42" s="537"/>
      <c r="F42" s="551">
        <f t="shared" si="8"/>
        <v>0</v>
      </c>
      <c r="G42" s="536"/>
      <c r="H42" s="537"/>
      <c r="I42" s="551">
        <f t="shared" si="9"/>
        <v>0</v>
      </c>
      <c r="J42" s="555">
        <f t="shared" si="10"/>
        <v>0</v>
      </c>
      <c r="K42" s="556">
        <f t="shared" si="6"/>
        <v>0</v>
      </c>
      <c r="L42" s="585">
        <f t="shared" si="11"/>
        <v>0</v>
      </c>
      <c r="M42" s="572">
        <f t="shared" si="7"/>
        <v>0</v>
      </c>
      <c r="N42" s="573">
        <f t="shared" si="7"/>
        <v>0</v>
      </c>
      <c r="O42" s="574">
        <f t="shared" si="7"/>
        <v>0</v>
      </c>
      <c r="P42" s="572">
        <f t="shared" si="7"/>
        <v>0</v>
      </c>
      <c r="Q42" s="573">
        <f t="shared" si="7"/>
        <v>0</v>
      </c>
      <c r="R42" s="574">
        <f t="shared" si="7"/>
        <v>0</v>
      </c>
      <c r="S42" s="572">
        <f t="shared" si="7"/>
        <v>0</v>
      </c>
      <c r="T42" s="573">
        <f t="shared" si="7"/>
        <v>0</v>
      </c>
      <c r="U42" s="590">
        <f t="shared" si="7"/>
        <v>0</v>
      </c>
    </row>
    <row r="43" spans="2:21" ht="12.75">
      <c r="B43" s="138">
        <v>9</v>
      </c>
      <c r="C43" s="530" t="s">
        <v>345</v>
      </c>
      <c r="D43" s="536"/>
      <c r="E43" s="537"/>
      <c r="F43" s="551">
        <f t="shared" si="8"/>
        <v>0</v>
      </c>
      <c r="G43" s="536"/>
      <c r="H43" s="537"/>
      <c r="I43" s="551">
        <f t="shared" si="9"/>
        <v>0</v>
      </c>
      <c r="J43" s="555">
        <f t="shared" si="10"/>
        <v>0</v>
      </c>
      <c r="K43" s="556">
        <f t="shared" si="6"/>
        <v>0</v>
      </c>
      <c r="L43" s="585">
        <f t="shared" si="11"/>
        <v>0</v>
      </c>
      <c r="M43" s="572">
        <f t="shared" si="7"/>
        <v>0</v>
      </c>
      <c r="N43" s="573">
        <f t="shared" si="7"/>
        <v>0</v>
      </c>
      <c r="O43" s="574">
        <f t="shared" si="7"/>
        <v>0</v>
      </c>
      <c r="P43" s="572">
        <f t="shared" si="7"/>
        <v>0</v>
      </c>
      <c r="Q43" s="573">
        <f t="shared" si="7"/>
        <v>0</v>
      </c>
      <c r="R43" s="574">
        <f t="shared" si="7"/>
        <v>0</v>
      </c>
      <c r="S43" s="572">
        <f t="shared" si="7"/>
        <v>0</v>
      </c>
      <c r="T43" s="573">
        <f t="shared" si="7"/>
        <v>0</v>
      </c>
      <c r="U43" s="590">
        <f t="shared" si="7"/>
        <v>0</v>
      </c>
    </row>
    <row r="44" spans="2:21" ht="12.75">
      <c r="B44" s="138">
        <v>10</v>
      </c>
      <c r="C44" s="530" t="s">
        <v>346</v>
      </c>
      <c r="D44" s="536"/>
      <c r="E44" s="537"/>
      <c r="F44" s="551">
        <f t="shared" si="8"/>
        <v>0</v>
      </c>
      <c r="G44" s="536"/>
      <c r="H44" s="537"/>
      <c r="I44" s="551">
        <f t="shared" si="9"/>
        <v>0</v>
      </c>
      <c r="J44" s="555">
        <f t="shared" si="10"/>
        <v>0</v>
      </c>
      <c r="K44" s="556">
        <f t="shared" si="6"/>
        <v>0</v>
      </c>
      <c r="L44" s="585">
        <f t="shared" si="11"/>
        <v>0</v>
      </c>
      <c r="M44" s="572">
        <f t="shared" si="7"/>
        <v>0</v>
      </c>
      <c r="N44" s="573">
        <f t="shared" si="7"/>
        <v>0</v>
      </c>
      <c r="O44" s="574">
        <f t="shared" si="7"/>
        <v>0</v>
      </c>
      <c r="P44" s="572">
        <f t="shared" si="7"/>
        <v>0</v>
      </c>
      <c r="Q44" s="573">
        <f t="shared" si="7"/>
        <v>0</v>
      </c>
      <c r="R44" s="574">
        <f t="shared" si="7"/>
        <v>0</v>
      </c>
      <c r="S44" s="572">
        <f t="shared" si="7"/>
        <v>0</v>
      </c>
      <c r="T44" s="573">
        <f t="shared" si="7"/>
        <v>0</v>
      </c>
      <c r="U44" s="590">
        <f t="shared" si="7"/>
        <v>0</v>
      </c>
    </row>
    <row r="45" spans="2:21" ht="12.75">
      <c r="B45" s="138">
        <v>11</v>
      </c>
      <c r="C45" s="530" t="s">
        <v>347</v>
      </c>
      <c r="D45" s="536"/>
      <c r="E45" s="537"/>
      <c r="F45" s="551">
        <f t="shared" si="8"/>
        <v>0</v>
      </c>
      <c r="G45" s="536"/>
      <c r="H45" s="537"/>
      <c r="I45" s="551">
        <f t="shared" si="9"/>
        <v>0</v>
      </c>
      <c r="J45" s="555">
        <f t="shared" si="10"/>
        <v>0</v>
      </c>
      <c r="K45" s="556">
        <f t="shared" si="6"/>
        <v>0</v>
      </c>
      <c r="L45" s="585">
        <f t="shared" si="11"/>
        <v>0</v>
      </c>
      <c r="M45" s="572">
        <f t="shared" si="7"/>
        <v>0</v>
      </c>
      <c r="N45" s="573">
        <f t="shared" si="7"/>
        <v>0</v>
      </c>
      <c r="O45" s="574">
        <f t="shared" si="7"/>
        <v>0</v>
      </c>
      <c r="P45" s="572">
        <f t="shared" si="7"/>
        <v>0</v>
      </c>
      <c r="Q45" s="573">
        <f t="shared" si="7"/>
        <v>0</v>
      </c>
      <c r="R45" s="574">
        <f t="shared" si="7"/>
        <v>0</v>
      </c>
      <c r="S45" s="572">
        <f t="shared" si="7"/>
        <v>0</v>
      </c>
      <c r="T45" s="573">
        <f t="shared" si="7"/>
        <v>0</v>
      </c>
      <c r="U45" s="590">
        <f t="shared" si="7"/>
        <v>0</v>
      </c>
    </row>
    <row r="46" spans="2:21" ht="12.75">
      <c r="B46" s="138">
        <v>12</v>
      </c>
      <c r="C46" s="530" t="s">
        <v>348</v>
      </c>
      <c r="D46" s="536"/>
      <c r="E46" s="537"/>
      <c r="F46" s="551">
        <f t="shared" si="8"/>
        <v>0</v>
      </c>
      <c r="G46" s="536"/>
      <c r="H46" s="537"/>
      <c r="I46" s="551">
        <f t="shared" si="9"/>
        <v>0</v>
      </c>
      <c r="J46" s="555">
        <f t="shared" si="10"/>
        <v>0</v>
      </c>
      <c r="K46" s="556">
        <f t="shared" si="6"/>
        <v>0</v>
      </c>
      <c r="L46" s="585">
        <f t="shared" si="11"/>
        <v>0</v>
      </c>
      <c r="M46" s="572">
        <f t="shared" si="7"/>
        <v>0</v>
      </c>
      <c r="N46" s="573">
        <f t="shared" si="7"/>
        <v>0</v>
      </c>
      <c r="O46" s="574">
        <f t="shared" si="7"/>
        <v>0</v>
      </c>
      <c r="P46" s="572">
        <f t="shared" si="7"/>
        <v>0</v>
      </c>
      <c r="Q46" s="573">
        <f t="shared" si="7"/>
        <v>0</v>
      </c>
      <c r="R46" s="574">
        <f t="shared" si="7"/>
        <v>0</v>
      </c>
      <c r="S46" s="572">
        <f t="shared" si="7"/>
        <v>0</v>
      </c>
      <c r="T46" s="573">
        <f t="shared" si="7"/>
        <v>0</v>
      </c>
      <c r="U46" s="590">
        <f t="shared" si="7"/>
        <v>0</v>
      </c>
    </row>
    <row r="47" spans="2:21" ht="12.75">
      <c r="B47" s="138">
        <v>13</v>
      </c>
      <c r="C47" s="530" t="s">
        <v>463</v>
      </c>
      <c r="D47" s="536"/>
      <c r="E47" s="537"/>
      <c r="F47" s="551">
        <f t="shared" si="8"/>
        <v>0</v>
      </c>
      <c r="G47" s="536"/>
      <c r="H47" s="537"/>
      <c r="I47" s="551">
        <f t="shared" si="9"/>
        <v>0</v>
      </c>
      <c r="J47" s="555">
        <f t="shared" si="10"/>
        <v>0</v>
      </c>
      <c r="K47" s="556">
        <f t="shared" si="6"/>
        <v>0</v>
      </c>
      <c r="L47" s="585">
        <f t="shared" si="11"/>
        <v>0</v>
      </c>
      <c r="M47" s="572">
        <f t="shared" si="7"/>
        <v>0</v>
      </c>
      <c r="N47" s="573">
        <f t="shared" si="7"/>
        <v>0</v>
      </c>
      <c r="O47" s="574">
        <f t="shared" si="7"/>
        <v>0</v>
      </c>
      <c r="P47" s="572">
        <f t="shared" si="7"/>
        <v>0</v>
      </c>
      <c r="Q47" s="573">
        <f t="shared" si="7"/>
        <v>0</v>
      </c>
      <c r="R47" s="574">
        <f t="shared" si="7"/>
        <v>0</v>
      </c>
      <c r="S47" s="572">
        <f t="shared" si="7"/>
        <v>0</v>
      </c>
      <c r="T47" s="573">
        <f t="shared" si="7"/>
        <v>0</v>
      </c>
      <c r="U47" s="590">
        <f t="shared" si="7"/>
        <v>0</v>
      </c>
    </row>
    <row r="48" spans="2:21" ht="12.75">
      <c r="B48" s="138" t="s">
        <v>460</v>
      </c>
      <c r="C48" s="530" t="s">
        <v>464</v>
      </c>
      <c r="D48" s="705"/>
      <c r="E48" s="706"/>
      <c r="F48" s="707">
        <f t="shared" si="8"/>
        <v>0</v>
      </c>
      <c r="G48" s="705"/>
      <c r="H48" s="706"/>
      <c r="I48" s="707">
        <f t="shared" si="9"/>
        <v>0</v>
      </c>
      <c r="J48" s="708">
        <f t="shared" si="10"/>
        <v>0</v>
      </c>
      <c r="K48" s="709">
        <f t="shared" si="6"/>
        <v>0</v>
      </c>
      <c r="L48" s="710">
        <f t="shared" si="11"/>
        <v>0</v>
      </c>
      <c r="M48" s="711">
        <f t="shared" si="7"/>
        <v>0</v>
      </c>
      <c r="N48" s="712">
        <f t="shared" si="7"/>
        <v>0</v>
      </c>
      <c r="O48" s="713">
        <f t="shared" si="7"/>
        <v>0</v>
      </c>
      <c r="P48" s="711">
        <f t="shared" si="7"/>
        <v>0</v>
      </c>
      <c r="Q48" s="712">
        <f t="shared" si="7"/>
        <v>0</v>
      </c>
      <c r="R48" s="713">
        <f t="shared" si="7"/>
        <v>0</v>
      </c>
      <c r="S48" s="711">
        <f t="shared" si="7"/>
        <v>0</v>
      </c>
      <c r="T48" s="712">
        <f t="shared" si="7"/>
        <v>0</v>
      </c>
      <c r="U48" s="714">
        <f t="shared" si="7"/>
        <v>0</v>
      </c>
    </row>
    <row r="49" spans="2:21" ht="12.75">
      <c r="B49" s="138" t="s">
        <v>461</v>
      </c>
      <c r="C49" s="530" t="s">
        <v>462</v>
      </c>
      <c r="D49" s="538"/>
      <c r="E49" s="539"/>
      <c r="F49" s="552">
        <f t="shared" si="8"/>
        <v>0</v>
      </c>
      <c r="G49" s="538"/>
      <c r="H49" s="539"/>
      <c r="I49" s="552">
        <f t="shared" si="9"/>
        <v>0</v>
      </c>
      <c r="J49" s="557">
        <f t="shared" si="10"/>
        <v>0</v>
      </c>
      <c r="K49" s="558">
        <f t="shared" si="6"/>
        <v>0</v>
      </c>
      <c r="L49" s="586">
        <f t="shared" si="11"/>
        <v>0</v>
      </c>
      <c r="M49" s="575">
        <f t="shared" si="7"/>
        <v>0</v>
      </c>
      <c r="N49" s="576">
        <f t="shared" si="7"/>
        <v>0</v>
      </c>
      <c r="O49" s="577">
        <f t="shared" si="7"/>
        <v>0</v>
      </c>
      <c r="P49" s="575">
        <f t="shared" si="7"/>
        <v>0</v>
      </c>
      <c r="Q49" s="576">
        <f t="shared" si="7"/>
        <v>0</v>
      </c>
      <c r="R49" s="577">
        <f t="shared" si="7"/>
        <v>0</v>
      </c>
      <c r="S49" s="575">
        <f t="shared" si="7"/>
        <v>0</v>
      </c>
      <c r="T49" s="576">
        <f t="shared" si="7"/>
        <v>0</v>
      </c>
      <c r="U49" s="591">
        <f t="shared" si="7"/>
        <v>0</v>
      </c>
    </row>
    <row r="50" spans="2:21" ht="12.75">
      <c r="B50" s="561"/>
      <c r="C50" s="562" t="s">
        <v>87</v>
      </c>
      <c r="D50" s="540">
        <f>SUM(D35:D49)</f>
        <v>0</v>
      </c>
      <c r="E50" s="541">
        <f>SUM(E35:E49)</f>
        <v>0</v>
      </c>
      <c r="F50" s="542">
        <f>IF(D50=0,0,E50*1000/D50)</f>
        <v>0</v>
      </c>
      <c r="G50" s="540">
        <f>SUM(G35:G49)</f>
        <v>0</v>
      </c>
      <c r="H50" s="541">
        <f>SUM(H35:H49)</f>
        <v>0</v>
      </c>
      <c r="I50" s="542">
        <f t="shared" si="9"/>
        <v>0</v>
      </c>
      <c r="J50" s="540">
        <f>SUM(J35:J49)</f>
        <v>0</v>
      </c>
      <c r="K50" s="541">
        <f>SUM(K35:K49)</f>
        <v>0</v>
      </c>
      <c r="L50" s="587">
        <f t="shared" si="11"/>
        <v>0</v>
      </c>
      <c r="M50" s="578">
        <f>SUM(M35:M49)</f>
        <v>0</v>
      </c>
      <c r="N50" s="579">
        <f>SUM(N35:N49)</f>
        <v>0</v>
      </c>
      <c r="O50" s="580"/>
      <c r="P50" s="578">
        <f>SUM(P35:P49)</f>
        <v>0</v>
      </c>
      <c r="Q50" s="579">
        <f>SUM(Q35:Q49)</f>
        <v>0</v>
      </c>
      <c r="R50" s="580"/>
      <c r="S50" s="578">
        <f>SUM(S35:S49)</f>
        <v>0</v>
      </c>
      <c r="T50" s="579">
        <f>SUM(T35:T49)</f>
        <v>0</v>
      </c>
      <c r="U50" s="592"/>
    </row>
    <row r="51" spans="2:21" ht="12.75">
      <c r="B51" s="998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567"/>
      <c r="N51" s="567"/>
      <c r="O51" s="567"/>
      <c r="P51" s="567"/>
      <c r="Q51" s="567"/>
      <c r="R51" s="567"/>
      <c r="S51" s="567"/>
      <c r="T51" s="567"/>
      <c r="U51" s="568"/>
    </row>
    <row r="52" spans="2:21" ht="12.75">
      <c r="B52" s="1006" t="s">
        <v>324</v>
      </c>
      <c r="C52" s="1007"/>
      <c r="D52" s="1007"/>
      <c r="E52" s="1007"/>
      <c r="F52" s="1007"/>
      <c r="G52" s="1007"/>
      <c r="H52" s="1007"/>
      <c r="I52" s="1007"/>
      <c r="J52" s="1007"/>
      <c r="K52" s="1007"/>
      <c r="L52" s="1007"/>
      <c r="M52" s="1007"/>
      <c r="N52" s="1007"/>
      <c r="O52" s="1007"/>
      <c r="P52" s="1007"/>
      <c r="Q52" s="1007"/>
      <c r="R52" s="1007"/>
      <c r="S52" s="1007"/>
      <c r="T52" s="1007"/>
      <c r="U52" s="1008"/>
    </row>
    <row r="53" spans="2:21" ht="12.75" customHeight="1">
      <c r="B53" s="1000" t="s">
        <v>0</v>
      </c>
      <c r="C53" s="192"/>
      <c r="D53" s="1002" t="s">
        <v>317</v>
      </c>
      <c r="E53" s="1003"/>
      <c r="F53" s="1004"/>
      <c r="G53" s="1002" t="s">
        <v>321</v>
      </c>
      <c r="H53" s="1003"/>
      <c r="I53" s="1004"/>
      <c r="J53" s="1002" t="s">
        <v>327</v>
      </c>
      <c r="K53" s="1003"/>
      <c r="L53" s="1005"/>
      <c r="M53" s="1003" t="s">
        <v>317</v>
      </c>
      <c r="N53" s="1003"/>
      <c r="O53" s="1004"/>
      <c r="P53" s="1002" t="s">
        <v>321</v>
      </c>
      <c r="Q53" s="1003"/>
      <c r="R53" s="1004"/>
      <c r="S53" s="1002" t="s">
        <v>327</v>
      </c>
      <c r="T53" s="1003"/>
      <c r="U53" s="1009"/>
    </row>
    <row r="54" spans="2:21" ht="38.25">
      <c r="B54" s="917"/>
      <c r="C54" s="500" t="s">
        <v>330</v>
      </c>
      <c r="D54" s="547" t="s">
        <v>208</v>
      </c>
      <c r="E54" s="548" t="s">
        <v>318</v>
      </c>
      <c r="F54" s="549" t="s">
        <v>320</v>
      </c>
      <c r="G54" s="547" t="s">
        <v>208</v>
      </c>
      <c r="H54" s="548" t="s">
        <v>318</v>
      </c>
      <c r="I54" s="549" t="s">
        <v>320</v>
      </c>
      <c r="J54" s="547" t="s">
        <v>208</v>
      </c>
      <c r="K54" s="548" t="s">
        <v>318</v>
      </c>
      <c r="L54" s="582" t="s">
        <v>320</v>
      </c>
      <c r="M54" s="547" t="s">
        <v>208</v>
      </c>
      <c r="N54" s="548" t="s">
        <v>318</v>
      </c>
      <c r="O54" s="549" t="s">
        <v>329</v>
      </c>
      <c r="P54" s="547" t="s">
        <v>208</v>
      </c>
      <c r="Q54" s="548" t="s">
        <v>318</v>
      </c>
      <c r="R54" s="549" t="s">
        <v>329</v>
      </c>
      <c r="S54" s="547" t="s">
        <v>208</v>
      </c>
      <c r="T54" s="548" t="s">
        <v>318</v>
      </c>
      <c r="U54" s="559" t="s">
        <v>329</v>
      </c>
    </row>
    <row r="55" spans="2:21" ht="18" customHeight="1">
      <c r="B55" s="1001"/>
      <c r="C55" s="546" t="s">
        <v>316</v>
      </c>
      <c r="D55" s="543"/>
      <c r="E55" s="544" t="s">
        <v>319</v>
      </c>
      <c r="F55" s="545" t="s">
        <v>328</v>
      </c>
      <c r="G55" s="543"/>
      <c r="H55" s="544" t="s">
        <v>319</v>
      </c>
      <c r="I55" s="545" t="s">
        <v>328</v>
      </c>
      <c r="J55" s="543"/>
      <c r="K55" s="544" t="s">
        <v>319</v>
      </c>
      <c r="L55" s="583" t="s">
        <v>328</v>
      </c>
      <c r="M55" s="581" t="s">
        <v>315</v>
      </c>
      <c r="N55" s="544" t="s">
        <v>315</v>
      </c>
      <c r="O55" s="545" t="s">
        <v>315</v>
      </c>
      <c r="P55" s="543" t="s">
        <v>315</v>
      </c>
      <c r="Q55" s="544" t="s">
        <v>315</v>
      </c>
      <c r="R55" s="545" t="s">
        <v>315</v>
      </c>
      <c r="S55" s="543" t="s">
        <v>315</v>
      </c>
      <c r="T55" s="544" t="s">
        <v>315</v>
      </c>
      <c r="U55" s="560" t="s">
        <v>315</v>
      </c>
    </row>
    <row r="56" spans="2:21" ht="12.75">
      <c r="B56" s="137">
        <v>1</v>
      </c>
      <c r="C56" s="529">
        <v>0</v>
      </c>
      <c r="D56" s="553">
        <f aca="true" t="shared" si="12" ref="D56:E70">D14+D35</f>
        <v>0</v>
      </c>
      <c r="E56" s="554">
        <f t="shared" si="12"/>
        <v>0</v>
      </c>
      <c r="F56" s="550">
        <f>IF(D56=0,0,E56*1000/D56)</f>
        <v>0</v>
      </c>
      <c r="G56" s="553">
        <f aca="true" t="shared" si="13" ref="G56:H70">G14+G35</f>
        <v>0</v>
      </c>
      <c r="H56" s="554">
        <f t="shared" si="13"/>
        <v>0</v>
      </c>
      <c r="I56" s="550">
        <f>IF(G56=0,0,H56*1000/G56)</f>
        <v>0</v>
      </c>
      <c r="J56" s="553">
        <f>D56+G56</f>
        <v>0</v>
      </c>
      <c r="K56" s="554">
        <f aca="true" t="shared" si="14" ref="K56:K70">E56+H56</f>
        <v>0</v>
      </c>
      <c r="L56" s="584">
        <f>IF(J56=0,0,K56*1000/J56)</f>
        <v>0</v>
      </c>
      <c r="M56" s="569">
        <f aca="true" t="shared" si="15" ref="M56:U70">IF(D$71=0,0,D56/D$71)</f>
        <v>0</v>
      </c>
      <c r="N56" s="570">
        <f t="shared" si="15"/>
        <v>0</v>
      </c>
      <c r="O56" s="571">
        <f t="shared" si="15"/>
        <v>0</v>
      </c>
      <c r="P56" s="569">
        <f t="shared" si="15"/>
        <v>0</v>
      </c>
      <c r="Q56" s="570">
        <f t="shared" si="15"/>
        <v>0</v>
      </c>
      <c r="R56" s="571">
        <f t="shared" si="15"/>
        <v>0</v>
      </c>
      <c r="S56" s="569">
        <f t="shared" si="15"/>
        <v>0</v>
      </c>
      <c r="T56" s="570">
        <f t="shared" si="15"/>
        <v>0</v>
      </c>
      <c r="U56" s="589">
        <f t="shared" si="15"/>
        <v>0</v>
      </c>
    </row>
    <row r="57" spans="2:21" ht="12.75">
      <c r="B57" s="138">
        <v>2</v>
      </c>
      <c r="C57" s="530" t="s">
        <v>338</v>
      </c>
      <c r="D57" s="555">
        <f t="shared" si="12"/>
        <v>0</v>
      </c>
      <c r="E57" s="556">
        <f t="shared" si="12"/>
        <v>0</v>
      </c>
      <c r="F57" s="551">
        <f aca="true" t="shared" si="16" ref="F57:F70">IF(D57=0,0,E57*1000/D57)</f>
        <v>0</v>
      </c>
      <c r="G57" s="555">
        <f t="shared" si="13"/>
        <v>0</v>
      </c>
      <c r="H57" s="556">
        <f t="shared" si="13"/>
        <v>0</v>
      </c>
      <c r="I57" s="551">
        <f aca="true" t="shared" si="17" ref="I57:I71">IF(G57=0,0,H57*1000/G57)</f>
        <v>0</v>
      </c>
      <c r="J57" s="555">
        <f aca="true" t="shared" si="18" ref="J57:J70">D57+G57</f>
        <v>0</v>
      </c>
      <c r="K57" s="556">
        <f t="shared" si="14"/>
        <v>0</v>
      </c>
      <c r="L57" s="585">
        <f aca="true" t="shared" si="19" ref="L57:L71">IF(J57=0,0,K57*1000/J57)</f>
        <v>0</v>
      </c>
      <c r="M57" s="572">
        <f t="shared" si="15"/>
        <v>0</v>
      </c>
      <c r="N57" s="573">
        <f t="shared" si="15"/>
        <v>0</v>
      </c>
      <c r="O57" s="574">
        <f t="shared" si="15"/>
        <v>0</v>
      </c>
      <c r="P57" s="572">
        <f t="shared" si="15"/>
        <v>0</v>
      </c>
      <c r="Q57" s="573">
        <f t="shared" si="15"/>
        <v>0</v>
      </c>
      <c r="R57" s="574">
        <f t="shared" si="15"/>
        <v>0</v>
      </c>
      <c r="S57" s="572">
        <f t="shared" si="15"/>
        <v>0</v>
      </c>
      <c r="T57" s="573">
        <f t="shared" si="15"/>
        <v>0</v>
      </c>
      <c r="U57" s="590">
        <f t="shared" si="15"/>
        <v>0</v>
      </c>
    </row>
    <row r="58" spans="2:21" ht="12.75">
      <c r="B58" s="138">
        <v>3</v>
      </c>
      <c r="C58" s="530" t="s">
        <v>339</v>
      </c>
      <c r="D58" s="555">
        <f t="shared" si="12"/>
        <v>0</v>
      </c>
      <c r="E58" s="556">
        <f t="shared" si="12"/>
        <v>0</v>
      </c>
      <c r="F58" s="551">
        <f t="shared" si="16"/>
        <v>0</v>
      </c>
      <c r="G58" s="555">
        <f t="shared" si="13"/>
        <v>0</v>
      </c>
      <c r="H58" s="556">
        <f t="shared" si="13"/>
        <v>0</v>
      </c>
      <c r="I58" s="551">
        <f t="shared" si="17"/>
        <v>0</v>
      </c>
      <c r="J58" s="555">
        <f t="shared" si="18"/>
        <v>0</v>
      </c>
      <c r="K58" s="556">
        <f t="shared" si="14"/>
        <v>0</v>
      </c>
      <c r="L58" s="585">
        <f t="shared" si="19"/>
        <v>0</v>
      </c>
      <c r="M58" s="572">
        <f t="shared" si="15"/>
        <v>0</v>
      </c>
      <c r="N58" s="573">
        <f t="shared" si="15"/>
        <v>0</v>
      </c>
      <c r="O58" s="574">
        <f t="shared" si="15"/>
        <v>0</v>
      </c>
      <c r="P58" s="572">
        <f t="shared" si="15"/>
        <v>0</v>
      </c>
      <c r="Q58" s="573">
        <f t="shared" si="15"/>
        <v>0</v>
      </c>
      <c r="R58" s="574">
        <f t="shared" si="15"/>
        <v>0</v>
      </c>
      <c r="S58" s="572">
        <f t="shared" si="15"/>
        <v>0</v>
      </c>
      <c r="T58" s="573">
        <f t="shared" si="15"/>
        <v>0</v>
      </c>
      <c r="U58" s="590">
        <f t="shared" si="15"/>
        <v>0</v>
      </c>
    </row>
    <row r="59" spans="2:21" ht="12.75">
      <c r="B59" s="138">
        <v>4</v>
      </c>
      <c r="C59" s="530" t="s">
        <v>340</v>
      </c>
      <c r="D59" s="555">
        <f t="shared" si="12"/>
        <v>0</v>
      </c>
      <c r="E59" s="556">
        <f t="shared" si="12"/>
        <v>0</v>
      </c>
      <c r="F59" s="551">
        <f t="shared" si="16"/>
        <v>0</v>
      </c>
      <c r="G59" s="555">
        <f t="shared" si="13"/>
        <v>0</v>
      </c>
      <c r="H59" s="556">
        <f t="shared" si="13"/>
        <v>0</v>
      </c>
      <c r="I59" s="551">
        <f t="shared" si="17"/>
        <v>0</v>
      </c>
      <c r="J59" s="555">
        <f t="shared" si="18"/>
        <v>0</v>
      </c>
      <c r="K59" s="556">
        <f t="shared" si="14"/>
        <v>0</v>
      </c>
      <c r="L59" s="585">
        <f t="shared" si="19"/>
        <v>0</v>
      </c>
      <c r="M59" s="572">
        <f t="shared" si="15"/>
        <v>0</v>
      </c>
      <c r="N59" s="573">
        <f t="shared" si="15"/>
        <v>0</v>
      </c>
      <c r="O59" s="574">
        <f t="shared" si="15"/>
        <v>0</v>
      </c>
      <c r="P59" s="572">
        <f t="shared" si="15"/>
        <v>0</v>
      </c>
      <c r="Q59" s="573">
        <f t="shared" si="15"/>
        <v>0</v>
      </c>
      <c r="R59" s="574">
        <f t="shared" si="15"/>
        <v>0</v>
      </c>
      <c r="S59" s="572">
        <f t="shared" si="15"/>
        <v>0</v>
      </c>
      <c r="T59" s="573">
        <f t="shared" si="15"/>
        <v>0</v>
      </c>
      <c r="U59" s="590">
        <f t="shared" si="15"/>
        <v>0</v>
      </c>
    </row>
    <row r="60" spans="2:21" ht="12.75">
      <c r="B60" s="138">
        <v>5</v>
      </c>
      <c r="C60" s="530" t="s">
        <v>341</v>
      </c>
      <c r="D60" s="555">
        <f t="shared" si="12"/>
        <v>0</v>
      </c>
      <c r="E60" s="556">
        <f t="shared" si="12"/>
        <v>0</v>
      </c>
      <c r="F60" s="551">
        <f t="shared" si="16"/>
        <v>0</v>
      </c>
      <c r="G60" s="555">
        <f t="shared" si="13"/>
        <v>0</v>
      </c>
      <c r="H60" s="556">
        <f t="shared" si="13"/>
        <v>0</v>
      </c>
      <c r="I60" s="551">
        <f t="shared" si="17"/>
        <v>0</v>
      </c>
      <c r="J60" s="555">
        <f t="shared" si="18"/>
        <v>0</v>
      </c>
      <c r="K60" s="556">
        <f t="shared" si="14"/>
        <v>0</v>
      </c>
      <c r="L60" s="585">
        <f t="shared" si="19"/>
        <v>0</v>
      </c>
      <c r="M60" s="572">
        <f t="shared" si="15"/>
        <v>0</v>
      </c>
      <c r="N60" s="573">
        <f t="shared" si="15"/>
        <v>0</v>
      </c>
      <c r="O60" s="574">
        <f t="shared" si="15"/>
        <v>0</v>
      </c>
      <c r="P60" s="572">
        <f t="shared" si="15"/>
        <v>0</v>
      </c>
      <c r="Q60" s="573">
        <f t="shared" si="15"/>
        <v>0</v>
      </c>
      <c r="R60" s="574">
        <f t="shared" si="15"/>
        <v>0</v>
      </c>
      <c r="S60" s="572">
        <f t="shared" si="15"/>
        <v>0</v>
      </c>
      <c r="T60" s="573">
        <f t="shared" si="15"/>
        <v>0</v>
      </c>
      <c r="U60" s="590">
        <f t="shared" si="15"/>
        <v>0</v>
      </c>
    </row>
    <row r="61" spans="2:21" ht="12.75">
      <c r="B61" s="138">
        <v>6</v>
      </c>
      <c r="C61" s="530" t="s">
        <v>342</v>
      </c>
      <c r="D61" s="555">
        <f t="shared" si="12"/>
        <v>0</v>
      </c>
      <c r="E61" s="556">
        <f t="shared" si="12"/>
        <v>0</v>
      </c>
      <c r="F61" s="551">
        <f t="shared" si="16"/>
        <v>0</v>
      </c>
      <c r="G61" s="555">
        <f t="shared" si="13"/>
        <v>0</v>
      </c>
      <c r="H61" s="556">
        <f t="shared" si="13"/>
        <v>0</v>
      </c>
      <c r="I61" s="551">
        <f t="shared" si="17"/>
        <v>0</v>
      </c>
      <c r="J61" s="555">
        <f t="shared" si="18"/>
        <v>0</v>
      </c>
      <c r="K61" s="556">
        <f t="shared" si="14"/>
        <v>0</v>
      </c>
      <c r="L61" s="585">
        <f t="shared" si="19"/>
        <v>0</v>
      </c>
      <c r="M61" s="572">
        <f t="shared" si="15"/>
        <v>0</v>
      </c>
      <c r="N61" s="573">
        <f t="shared" si="15"/>
        <v>0</v>
      </c>
      <c r="O61" s="574">
        <f t="shared" si="15"/>
        <v>0</v>
      </c>
      <c r="P61" s="572">
        <f t="shared" si="15"/>
        <v>0</v>
      </c>
      <c r="Q61" s="573">
        <f t="shared" si="15"/>
        <v>0</v>
      </c>
      <c r="R61" s="574">
        <f t="shared" si="15"/>
        <v>0</v>
      </c>
      <c r="S61" s="572">
        <f t="shared" si="15"/>
        <v>0</v>
      </c>
      <c r="T61" s="573">
        <f t="shared" si="15"/>
        <v>0</v>
      </c>
      <c r="U61" s="590">
        <f t="shared" si="15"/>
        <v>0</v>
      </c>
    </row>
    <row r="62" spans="2:21" ht="12.75">
      <c r="B62" s="138">
        <v>7</v>
      </c>
      <c r="C62" s="530" t="s">
        <v>343</v>
      </c>
      <c r="D62" s="555">
        <f t="shared" si="12"/>
        <v>0</v>
      </c>
      <c r="E62" s="556">
        <f t="shared" si="12"/>
        <v>0</v>
      </c>
      <c r="F62" s="551">
        <f t="shared" si="16"/>
        <v>0</v>
      </c>
      <c r="G62" s="555">
        <f t="shared" si="13"/>
        <v>0</v>
      </c>
      <c r="H62" s="556">
        <f t="shared" si="13"/>
        <v>0</v>
      </c>
      <c r="I62" s="551">
        <f t="shared" si="17"/>
        <v>0</v>
      </c>
      <c r="J62" s="555">
        <f t="shared" si="18"/>
        <v>0</v>
      </c>
      <c r="K62" s="556">
        <f t="shared" si="14"/>
        <v>0</v>
      </c>
      <c r="L62" s="585">
        <f t="shared" si="19"/>
        <v>0</v>
      </c>
      <c r="M62" s="572">
        <f t="shared" si="15"/>
        <v>0</v>
      </c>
      <c r="N62" s="573">
        <f t="shared" si="15"/>
        <v>0</v>
      </c>
      <c r="O62" s="574">
        <f t="shared" si="15"/>
        <v>0</v>
      </c>
      <c r="P62" s="572">
        <f t="shared" si="15"/>
        <v>0</v>
      </c>
      <c r="Q62" s="573">
        <f t="shared" si="15"/>
        <v>0</v>
      </c>
      <c r="R62" s="574">
        <f t="shared" si="15"/>
        <v>0</v>
      </c>
      <c r="S62" s="572">
        <f t="shared" si="15"/>
        <v>0</v>
      </c>
      <c r="T62" s="573">
        <f t="shared" si="15"/>
        <v>0</v>
      </c>
      <c r="U62" s="590">
        <f t="shared" si="15"/>
        <v>0</v>
      </c>
    </row>
    <row r="63" spans="2:21" ht="12.75">
      <c r="B63" s="138">
        <v>8</v>
      </c>
      <c r="C63" s="530" t="s">
        <v>344</v>
      </c>
      <c r="D63" s="555">
        <f t="shared" si="12"/>
        <v>0</v>
      </c>
      <c r="E63" s="556">
        <f t="shared" si="12"/>
        <v>0</v>
      </c>
      <c r="F63" s="551">
        <f t="shared" si="16"/>
        <v>0</v>
      </c>
      <c r="G63" s="555">
        <f t="shared" si="13"/>
        <v>0</v>
      </c>
      <c r="H63" s="556">
        <f t="shared" si="13"/>
        <v>0</v>
      </c>
      <c r="I63" s="551">
        <f t="shared" si="17"/>
        <v>0</v>
      </c>
      <c r="J63" s="555">
        <f t="shared" si="18"/>
        <v>0</v>
      </c>
      <c r="K63" s="556">
        <f t="shared" si="14"/>
        <v>0</v>
      </c>
      <c r="L63" s="585">
        <f t="shared" si="19"/>
        <v>0</v>
      </c>
      <c r="M63" s="572">
        <f t="shared" si="15"/>
        <v>0</v>
      </c>
      <c r="N63" s="573">
        <f t="shared" si="15"/>
        <v>0</v>
      </c>
      <c r="O63" s="574">
        <f t="shared" si="15"/>
        <v>0</v>
      </c>
      <c r="P63" s="572">
        <f t="shared" si="15"/>
        <v>0</v>
      </c>
      <c r="Q63" s="573">
        <f t="shared" si="15"/>
        <v>0</v>
      </c>
      <c r="R63" s="574">
        <f t="shared" si="15"/>
        <v>0</v>
      </c>
      <c r="S63" s="572">
        <f t="shared" si="15"/>
        <v>0</v>
      </c>
      <c r="T63" s="573">
        <f t="shared" si="15"/>
        <v>0</v>
      </c>
      <c r="U63" s="590">
        <f t="shared" si="15"/>
        <v>0</v>
      </c>
    </row>
    <row r="64" spans="2:21" ht="12.75">
      <c r="B64" s="138">
        <v>9</v>
      </c>
      <c r="C64" s="530" t="s">
        <v>345</v>
      </c>
      <c r="D64" s="555">
        <f t="shared" si="12"/>
        <v>0</v>
      </c>
      <c r="E64" s="556">
        <f t="shared" si="12"/>
        <v>0</v>
      </c>
      <c r="F64" s="551">
        <f t="shared" si="16"/>
        <v>0</v>
      </c>
      <c r="G64" s="555">
        <f t="shared" si="13"/>
        <v>0</v>
      </c>
      <c r="H64" s="556">
        <f t="shared" si="13"/>
        <v>0</v>
      </c>
      <c r="I64" s="551">
        <f t="shared" si="17"/>
        <v>0</v>
      </c>
      <c r="J64" s="555">
        <f t="shared" si="18"/>
        <v>0</v>
      </c>
      <c r="K64" s="556">
        <f t="shared" si="14"/>
        <v>0</v>
      </c>
      <c r="L64" s="585">
        <f t="shared" si="19"/>
        <v>0</v>
      </c>
      <c r="M64" s="572">
        <f t="shared" si="15"/>
        <v>0</v>
      </c>
      <c r="N64" s="573">
        <f t="shared" si="15"/>
        <v>0</v>
      </c>
      <c r="O64" s="574">
        <f t="shared" si="15"/>
        <v>0</v>
      </c>
      <c r="P64" s="572">
        <f t="shared" si="15"/>
        <v>0</v>
      </c>
      <c r="Q64" s="573">
        <f t="shared" si="15"/>
        <v>0</v>
      </c>
      <c r="R64" s="574">
        <f t="shared" si="15"/>
        <v>0</v>
      </c>
      <c r="S64" s="572">
        <f t="shared" si="15"/>
        <v>0</v>
      </c>
      <c r="T64" s="573">
        <f t="shared" si="15"/>
        <v>0</v>
      </c>
      <c r="U64" s="590">
        <f t="shared" si="15"/>
        <v>0</v>
      </c>
    </row>
    <row r="65" spans="2:21" ht="12.75">
      <c r="B65" s="138">
        <v>10</v>
      </c>
      <c r="C65" s="530" t="s">
        <v>346</v>
      </c>
      <c r="D65" s="555">
        <f t="shared" si="12"/>
        <v>0</v>
      </c>
      <c r="E65" s="556">
        <f t="shared" si="12"/>
        <v>0</v>
      </c>
      <c r="F65" s="551">
        <f t="shared" si="16"/>
        <v>0</v>
      </c>
      <c r="G65" s="555">
        <f t="shared" si="13"/>
        <v>0</v>
      </c>
      <c r="H65" s="556">
        <f t="shared" si="13"/>
        <v>0</v>
      </c>
      <c r="I65" s="551">
        <f t="shared" si="17"/>
        <v>0</v>
      </c>
      <c r="J65" s="555">
        <f t="shared" si="18"/>
        <v>0</v>
      </c>
      <c r="K65" s="556">
        <f t="shared" si="14"/>
        <v>0</v>
      </c>
      <c r="L65" s="585">
        <f t="shared" si="19"/>
        <v>0</v>
      </c>
      <c r="M65" s="572">
        <f t="shared" si="15"/>
        <v>0</v>
      </c>
      <c r="N65" s="573">
        <f t="shared" si="15"/>
        <v>0</v>
      </c>
      <c r="O65" s="574">
        <f t="shared" si="15"/>
        <v>0</v>
      </c>
      <c r="P65" s="572">
        <f t="shared" si="15"/>
        <v>0</v>
      </c>
      <c r="Q65" s="573">
        <f t="shared" si="15"/>
        <v>0</v>
      </c>
      <c r="R65" s="574">
        <f t="shared" si="15"/>
        <v>0</v>
      </c>
      <c r="S65" s="572">
        <f t="shared" si="15"/>
        <v>0</v>
      </c>
      <c r="T65" s="573">
        <f t="shared" si="15"/>
        <v>0</v>
      </c>
      <c r="U65" s="590">
        <f t="shared" si="15"/>
        <v>0</v>
      </c>
    </row>
    <row r="66" spans="2:21" ht="12.75">
      <c r="B66" s="138">
        <v>11</v>
      </c>
      <c r="C66" s="530" t="s">
        <v>347</v>
      </c>
      <c r="D66" s="555">
        <f t="shared" si="12"/>
        <v>0</v>
      </c>
      <c r="E66" s="556">
        <f t="shared" si="12"/>
        <v>0</v>
      </c>
      <c r="F66" s="551">
        <f t="shared" si="16"/>
        <v>0</v>
      </c>
      <c r="G66" s="555">
        <f t="shared" si="13"/>
        <v>0</v>
      </c>
      <c r="H66" s="556">
        <f t="shared" si="13"/>
        <v>0</v>
      </c>
      <c r="I66" s="551">
        <f t="shared" si="17"/>
        <v>0</v>
      </c>
      <c r="J66" s="555">
        <f t="shared" si="18"/>
        <v>0</v>
      </c>
      <c r="K66" s="556">
        <f t="shared" si="14"/>
        <v>0</v>
      </c>
      <c r="L66" s="585">
        <f t="shared" si="19"/>
        <v>0</v>
      </c>
      <c r="M66" s="572">
        <f t="shared" si="15"/>
        <v>0</v>
      </c>
      <c r="N66" s="573">
        <f t="shared" si="15"/>
        <v>0</v>
      </c>
      <c r="O66" s="574">
        <f t="shared" si="15"/>
        <v>0</v>
      </c>
      <c r="P66" s="572">
        <f t="shared" si="15"/>
        <v>0</v>
      </c>
      <c r="Q66" s="573">
        <f t="shared" si="15"/>
        <v>0</v>
      </c>
      <c r="R66" s="574">
        <f t="shared" si="15"/>
        <v>0</v>
      </c>
      <c r="S66" s="572">
        <f t="shared" si="15"/>
        <v>0</v>
      </c>
      <c r="T66" s="573">
        <f t="shared" si="15"/>
        <v>0</v>
      </c>
      <c r="U66" s="590">
        <f t="shared" si="15"/>
        <v>0</v>
      </c>
    </row>
    <row r="67" spans="2:21" ht="12.75">
      <c r="B67" s="138">
        <v>12</v>
      </c>
      <c r="C67" s="530" t="s">
        <v>348</v>
      </c>
      <c r="D67" s="555">
        <f t="shared" si="12"/>
        <v>0</v>
      </c>
      <c r="E67" s="556">
        <f t="shared" si="12"/>
        <v>0</v>
      </c>
      <c r="F67" s="551">
        <f t="shared" si="16"/>
        <v>0</v>
      </c>
      <c r="G67" s="555">
        <f t="shared" si="13"/>
        <v>0</v>
      </c>
      <c r="H67" s="556">
        <f t="shared" si="13"/>
        <v>0</v>
      </c>
      <c r="I67" s="551">
        <f t="shared" si="17"/>
        <v>0</v>
      </c>
      <c r="J67" s="555">
        <f t="shared" si="18"/>
        <v>0</v>
      </c>
      <c r="K67" s="556">
        <f t="shared" si="14"/>
        <v>0</v>
      </c>
      <c r="L67" s="585">
        <f t="shared" si="19"/>
        <v>0</v>
      </c>
      <c r="M67" s="572">
        <f t="shared" si="15"/>
        <v>0</v>
      </c>
      <c r="N67" s="573">
        <f t="shared" si="15"/>
        <v>0</v>
      </c>
      <c r="O67" s="574">
        <f t="shared" si="15"/>
        <v>0</v>
      </c>
      <c r="P67" s="572">
        <f t="shared" si="15"/>
        <v>0</v>
      </c>
      <c r="Q67" s="573">
        <f t="shared" si="15"/>
        <v>0</v>
      </c>
      <c r="R67" s="574">
        <f t="shared" si="15"/>
        <v>0</v>
      </c>
      <c r="S67" s="572">
        <f t="shared" si="15"/>
        <v>0</v>
      </c>
      <c r="T67" s="573">
        <f t="shared" si="15"/>
        <v>0</v>
      </c>
      <c r="U67" s="590">
        <f t="shared" si="15"/>
        <v>0</v>
      </c>
    </row>
    <row r="68" spans="2:21" ht="12.75">
      <c r="B68" s="138">
        <v>13</v>
      </c>
      <c r="C68" s="530" t="s">
        <v>463</v>
      </c>
      <c r="D68" s="555">
        <f t="shared" si="12"/>
        <v>0</v>
      </c>
      <c r="E68" s="556">
        <f t="shared" si="12"/>
        <v>0</v>
      </c>
      <c r="F68" s="551">
        <f t="shared" si="16"/>
        <v>0</v>
      </c>
      <c r="G68" s="555">
        <f t="shared" si="13"/>
        <v>0</v>
      </c>
      <c r="H68" s="556">
        <f t="shared" si="13"/>
        <v>0</v>
      </c>
      <c r="I68" s="551">
        <f t="shared" si="17"/>
        <v>0</v>
      </c>
      <c r="J68" s="555">
        <f t="shared" si="18"/>
        <v>0</v>
      </c>
      <c r="K68" s="556">
        <f t="shared" si="14"/>
        <v>0</v>
      </c>
      <c r="L68" s="585">
        <f t="shared" si="19"/>
        <v>0</v>
      </c>
      <c r="M68" s="572">
        <f t="shared" si="15"/>
        <v>0</v>
      </c>
      <c r="N68" s="573">
        <f t="shared" si="15"/>
        <v>0</v>
      </c>
      <c r="O68" s="574">
        <f t="shared" si="15"/>
        <v>0</v>
      </c>
      <c r="P68" s="572">
        <f t="shared" si="15"/>
        <v>0</v>
      </c>
      <c r="Q68" s="573">
        <f t="shared" si="15"/>
        <v>0</v>
      </c>
      <c r="R68" s="574">
        <f t="shared" si="15"/>
        <v>0</v>
      </c>
      <c r="S68" s="572">
        <f t="shared" si="15"/>
        <v>0</v>
      </c>
      <c r="T68" s="573">
        <f t="shared" si="15"/>
        <v>0</v>
      </c>
      <c r="U68" s="590">
        <f>IF(L$29=0,0,L68/L$29)</f>
        <v>0</v>
      </c>
    </row>
    <row r="69" spans="2:21" ht="12.75">
      <c r="B69" s="138" t="s">
        <v>460</v>
      </c>
      <c r="C69" s="530" t="s">
        <v>464</v>
      </c>
      <c r="D69" s="555">
        <f t="shared" si="12"/>
        <v>0</v>
      </c>
      <c r="E69" s="556">
        <f t="shared" si="12"/>
        <v>0</v>
      </c>
      <c r="F69" s="551">
        <f t="shared" si="16"/>
        <v>0</v>
      </c>
      <c r="G69" s="555">
        <f t="shared" si="13"/>
        <v>0</v>
      </c>
      <c r="H69" s="556">
        <f t="shared" si="13"/>
        <v>0</v>
      </c>
      <c r="I69" s="707">
        <f t="shared" si="17"/>
        <v>0</v>
      </c>
      <c r="J69" s="708">
        <f t="shared" si="18"/>
        <v>0</v>
      </c>
      <c r="K69" s="709">
        <f t="shared" si="14"/>
        <v>0</v>
      </c>
      <c r="L69" s="710">
        <f t="shared" si="19"/>
        <v>0</v>
      </c>
      <c r="M69" s="711">
        <f t="shared" si="15"/>
        <v>0</v>
      </c>
      <c r="N69" s="712">
        <f t="shared" si="15"/>
        <v>0</v>
      </c>
      <c r="O69" s="713">
        <f t="shared" si="15"/>
        <v>0</v>
      </c>
      <c r="P69" s="711">
        <f t="shared" si="15"/>
        <v>0</v>
      </c>
      <c r="Q69" s="712">
        <f t="shared" si="15"/>
        <v>0</v>
      </c>
      <c r="R69" s="713">
        <f t="shared" si="15"/>
        <v>0</v>
      </c>
      <c r="S69" s="711">
        <f t="shared" si="15"/>
        <v>0</v>
      </c>
      <c r="T69" s="712">
        <f t="shared" si="15"/>
        <v>0</v>
      </c>
      <c r="U69" s="714">
        <f>IF(L$29=0,0,L69/L$29)</f>
        <v>0</v>
      </c>
    </row>
    <row r="70" spans="2:21" ht="12.75">
      <c r="B70" s="138" t="s">
        <v>461</v>
      </c>
      <c r="C70" s="530" t="s">
        <v>462</v>
      </c>
      <c r="D70" s="555">
        <f t="shared" si="12"/>
        <v>0</v>
      </c>
      <c r="E70" s="556">
        <f t="shared" si="12"/>
        <v>0</v>
      </c>
      <c r="F70" s="552">
        <f t="shared" si="16"/>
        <v>0</v>
      </c>
      <c r="G70" s="555">
        <f t="shared" si="13"/>
        <v>0</v>
      </c>
      <c r="H70" s="556">
        <f t="shared" si="13"/>
        <v>0</v>
      </c>
      <c r="I70" s="552">
        <f t="shared" si="17"/>
        <v>0</v>
      </c>
      <c r="J70" s="557">
        <f t="shared" si="18"/>
        <v>0</v>
      </c>
      <c r="K70" s="558">
        <f t="shared" si="14"/>
        <v>0</v>
      </c>
      <c r="L70" s="586">
        <f t="shared" si="19"/>
        <v>0</v>
      </c>
      <c r="M70" s="575">
        <f t="shared" si="15"/>
        <v>0</v>
      </c>
      <c r="N70" s="576">
        <f t="shared" si="15"/>
        <v>0</v>
      </c>
      <c r="O70" s="577">
        <f t="shared" si="15"/>
        <v>0</v>
      </c>
      <c r="P70" s="575">
        <f t="shared" si="15"/>
        <v>0</v>
      </c>
      <c r="Q70" s="576">
        <f t="shared" si="15"/>
        <v>0</v>
      </c>
      <c r="R70" s="577">
        <f t="shared" si="15"/>
        <v>0</v>
      </c>
      <c r="S70" s="575">
        <f t="shared" si="15"/>
        <v>0</v>
      </c>
      <c r="T70" s="576">
        <f t="shared" si="15"/>
        <v>0</v>
      </c>
      <c r="U70" s="591">
        <f>IF(L$29=0,0,L70/L$29)</f>
        <v>0</v>
      </c>
    </row>
    <row r="71" spans="2:21" ht="13.5" thickBot="1">
      <c r="B71" s="531"/>
      <c r="C71" s="532" t="s">
        <v>87</v>
      </c>
      <c r="D71" s="448">
        <f>SUM(D56:D70)</f>
        <v>0</v>
      </c>
      <c r="E71" s="565">
        <f>SUM(E56:E70)</f>
        <v>0</v>
      </c>
      <c r="F71" s="566">
        <f>IF(D71=0,0,E71*1000/D71)</f>
        <v>0</v>
      </c>
      <c r="G71" s="448">
        <f>SUM(G56:G70)</f>
        <v>0</v>
      </c>
      <c r="H71" s="565">
        <f>SUM(H56:H70)</f>
        <v>0</v>
      </c>
      <c r="I71" s="566">
        <f t="shared" si="17"/>
        <v>0</v>
      </c>
      <c r="J71" s="448">
        <f>SUM(J56:J70)</f>
        <v>0</v>
      </c>
      <c r="K71" s="565">
        <f>SUM(K56:K70)</f>
        <v>0</v>
      </c>
      <c r="L71" s="588">
        <f t="shared" si="19"/>
        <v>0</v>
      </c>
      <c r="M71" s="593">
        <f>SUM(M56:M70)</f>
        <v>0</v>
      </c>
      <c r="N71" s="594">
        <f>SUM(N56:N70)</f>
        <v>0</v>
      </c>
      <c r="O71" s="595"/>
      <c r="P71" s="593">
        <f>SUM(P56:P70)</f>
        <v>0</v>
      </c>
      <c r="Q71" s="594">
        <f>SUM(Q56:Q70)</f>
        <v>0</v>
      </c>
      <c r="R71" s="595"/>
      <c r="S71" s="593">
        <f>SUM(S56:S70)</f>
        <v>0</v>
      </c>
      <c r="T71" s="594">
        <f>SUM(T56:T70)</f>
        <v>0</v>
      </c>
      <c r="U71" s="596"/>
    </row>
    <row r="72" ht="13.5" thickTop="1"/>
    <row r="73" ht="12.75">
      <c r="B73" s="733"/>
    </row>
    <row r="74" ht="12.75">
      <c r="B74" s="733"/>
    </row>
  </sheetData>
  <sheetProtection/>
  <mergeCells count="27">
    <mergeCell ref="P32:R32"/>
    <mergeCell ref="P53:R53"/>
    <mergeCell ref="B7:U7"/>
    <mergeCell ref="D32:F32"/>
    <mergeCell ref="G32:I32"/>
    <mergeCell ref="J32:L32"/>
    <mergeCell ref="B30:L30"/>
    <mergeCell ref="B10:U10"/>
    <mergeCell ref="M11:O11"/>
    <mergeCell ref="P11:R11"/>
    <mergeCell ref="B11:B13"/>
    <mergeCell ref="D53:F53"/>
    <mergeCell ref="G53:I53"/>
    <mergeCell ref="D11:F11"/>
    <mergeCell ref="J53:L53"/>
    <mergeCell ref="M32:O32"/>
    <mergeCell ref="M53:O53"/>
    <mergeCell ref="B51:L51"/>
    <mergeCell ref="B53:B55"/>
    <mergeCell ref="G11:I11"/>
    <mergeCell ref="J11:L11"/>
    <mergeCell ref="B31:U31"/>
    <mergeCell ref="S11:U11"/>
    <mergeCell ref="B32:B34"/>
    <mergeCell ref="S32:U32"/>
    <mergeCell ref="S53:U53"/>
    <mergeCell ref="B52:U52"/>
  </mergeCells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71" customWidth="1"/>
    <col min="2" max="2" width="7.421875" style="369" customWidth="1"/>
    <col min="3" max="3" width="9.421875" style="369" customWidth="1"/>
    <col min="4" max="4" width="44.7109375" style="371" customWidth="1"/>
    <col min="5" max="6" width="15.7109375" style="369" customWidth="1"/>
    <col min="7" max="7" width="2.57421875" style="371" customWidth="1"/>
    <col min="8" max="16384" width="9.140625" style="371" customWidth="1"/>
  </cols>
  <sheetData>
    <row r="1" spans="1:7" ht="18" customHeight="1">
      <c r="A1" s="368" t="s">
        <v>1</v>
      </c>
      <c r="C1" s="370"/>
      <c r="D1" s="370"/>
      <c r="G1" s="370"/>
    </row>
    <row r="2" spans="1:7" ht="12.75" customHeight="1">
      <c r="A2" s="370"/>
      <c r="C2" s="370"/>
      <c r="D2" s="370"/>
      <c r="G2" s="370"/>
    </row>
    <row r="3" spans="1:7" ht="12.75" customHeight="1">
      <c r="A3" s="370"/>
      <c r="C3" s="370"/>
      <c r="D3" s="370"/>
      <c r="G3" s="370"/>
    </row>
    <row r="4" spans="1:7" ht="12.75" customHeight="1">
      <c r="A4" s="370"/>
      <c r="C4" s="370"/>
      <c r="D4" s="370"/>
      <c r="G4" s="370"/>
    </row>
    <row r="5" spans="1:7" ht="12.75" customHeight="1">
      <c r="A5" s="370"/>
      <c r="C5" s="370"/>
      <c r="D5" s="370"/>
      <c r="G5" s="370"/>
    </row>
    <row r="6" spans="1:7" ht="12.75" customHeight="1">
      <c r="A6" s="370"/>
      <c r="C6" s="370"/>
      <c r="D6" s="370"/>
      <c r="G6" s="370"/>
    </row>
    <row r="7" spans="1:7" ht="12.75">
      <c r="A7" s="370"/>
      <c r="B7" s="823" t="s">
        <v>237</v>
      </c>
      <c r="C7" s="823"/>
      <c r="D7" s="823"/>
      <c r="E7" s="823"/>
      <c r="F7" s="823"/>
      <c r="G7" s="370"/>
    </row>
    <row r="8" spans="1:7" ht="11.25" customHeight="1">
      <c r="A8" s="370"/>
      <c r="C8" s="370"/>
      <c r="D8" s="370"/>
      <c r="G8" s="370"/>
    </row>
    <row r="9" spans="1:7" ht="13.5" thickBot="1">
      <c r="A9" s="370"/>
      <c r="C9" s="370"/>
      <c r="D9" s="370"/>
      <c r="G9" s="370"/>
    </row>
    <row r="10" spans="1:7" s="369" customFormat="1" ht="37.5" customHeight="1" thickTop="1">
      <c r="A10" s="370"/>
      <c r="B10" s="824" t="s">
        <v>0</v>
      </c>
      <c r="C10" s="826" t="s">
        <v>238</v>
      </c>
      <c r="D10" s="827"/>
      <c r="E10" s="830" t="s">
        <v>239</v>
      </c>
      <c r="F10" s="832" t="s">
        <v>240</v>
      </c>
      <c r="G10" s="370"/>
    </row>
    <row r="11" spans="1:7" s="369" customFormat="1" ht="12.75">
      <c r="A11" s="370"/>
      <c r="B11" s="825"/>
      <c r="C11" s="828"/>
      <c r="D11" s="829"/>
      <c r="E11" s="831"/>
      <c r="F11" s="833"/>
      <c r="G11" s="370"/>
    </row>
    <row r="12" spans="1:7" s="369" customFormat="1" ht="12.75">
      <c r="A12" s="370"/>
      <c r="B12" s="372"/>
      <c r="C12" s="373"/>
      <c r="D12" s="374"/>
      <c r="E12" s="375"/>
      <c r="F12" s="382"/>
      <c r="G12" s="370"/>
    </row>
    <row r="13" spans="1:7" s="369" customFormat="1" ht="38.25">
      <c r="A13" s="370"/>
      <c r="B13" s="487">
        <v>1</v>
      </c>
      <c r="C13" s="479" t="s">
        <v>280</v>
      </c>
      <c r="D13" s="480" t="s">
        <v>268</v>
      </c>
      <c r="E13" s="481" t="s">
        <v>244</v>
      </c>
      <c r="F13" s="482" t="s">
        <v>241</v>
      </c>
      <c r="G13" s="370"/>
    </row>
    <row r="14" spans="1:7" s="369" customFormat="1" ht="38.25">
      <c r="A14" s="370"/>
      <c r="B14" s="487">
        <v>2</v>
      </c>
      <c r="C14" s="479" t="s">
        <v>281</v>
      </c>
      <c r="D14" s="480" t="s">
        <v>269</v>
      </c>
      <c r="E14" s="481" t="s">
        <v>244</v>
      </c>
      <c r="F14" s="482" t="s">
        <v>241</v>
      </c>
      <c r="G14" s="370"/>
    </row>
    <row r="15" spans="1:7" s="369" customFormat="1" ht="38.25">
      <c r="A15" s="370"/>
      <c r="B15" s="487">
        <v>3</v>
      </c>
      <c r="C15" s="479" t="s">
        <v>282</v>
      </c>
      <c r="D15" s="480" t="s">
        <v>270</v>
      </c>
      <c r="E15" s="481" t="s">
        <v>244</v>
      </c>
      <c r="F15" s="482" t="s">
        <v>241</v>
      </c>
      <c r="G15" s="370"/>
    </row>
    <row r="16" spans="1:7" s="369" customFormat="1" ht="25.5" customHeight="1">
      <c r="A16" s="370"/>
      <c r="B16" s="487">
        <v>4</v>
      </c>
      <c r="C16" s="479" t="s">
        <v>283</v>
      </c>
      <c r="D16" s="480" t="s">
        <v>271</v>
      </c>
      <c r="E16" s="481" t="s">
        <v>244</v>
      </c>
      <c r="F16" s="482" t="s">
        <v>241</v>
      </c>
      <c r="G16" s="370"/>
    </row>
    <row r="17" spans="1:7" s="369" customFormat="1" ht="32.25" customHeight="1">
      <c r="A17" s="370"/>
      <c r="B17" s="487">
        <v>5</v>
      </c>
      <c r="C17" s="479" t="s">
        <v>284</v>
      </c>
      <c r="D17" s="480" t="s">
        <v>272</v>
      </c>
      <c r="E17" s="481" t="s">
        <v>244</v>
      </c>
      <c r="F17" s="482" t="s">
        <v>241</v>
      </c>
      <c r="G17" s="370"/>
    </row>
    <row r="18" spans="1:7" s="369" customFormat="1" ht="32.25" customHeight="1">
      <c r="A18" s="370"/>
      <c r="B18" s="487">
        <v>6</v>
      </c>
      <c r="C18" s="479" t="s">
        <v>285</v>
      </c>
      <c r="D18" s="480" t="s">
        <v>311</v>
      </c>
      <c r="E18" s="481" t="s">
        <v>244</v>
      </c>
      <c r="F18" s="482" t="s">
        <v>241</v>
      </c>
      <c r="G18" s="370"/>
    </row>
    <row r="19" spans="1:7" s="369" customFormat="1" ht="39.75" customHeight="1">
      <c r="A19" s="370"/>
      <c r="B19" s="487">
        <v>7</v>
      </c>
      <c r="C19" s="479" t="s">
        <v>476</v>
      </c>
      <c r="D19" s="480" t="s">
        <v>273</v>
      </c>
      <c r="E19" s="481" t="s">
        <v>244</v>
      </c>
      <c r="F19" s="482" t="s">
        <v>241</v>
      </c>
      <c r="G19" s="370"/>
    </row>
    <row r="20" spans="1:7" s="369" customFormat="1" ht="39.75" customHeight="1">
      <c r="A20" s="370"/>
      <c r="B20" s="487">
        <v>8</v>
      </c>
      <c r="C20" s="479" t="s">
        <v>477</v>
      </c>
      <c r="D20" s="480" t="s">
        <v>337</v>
      </c>
      <c r="E20" s="481" t="s">
        <v>244</v>
      </c>
      <c r="F20" s="482" t="s">
        <v>241</v>
      </c>
      <c r="G20" s="370"/>
    </row>
    <row r="21" spans="1:7" s="369" customFormat="1" ht="39.75" customHeight="1">
      <c r="A21" s="370"/>
      <c r="B21" s="487">
        <v>9</v>
      </c>
      <c r="C21" s="479" t="s">
        <v>286</v>
      </c>
      <c r="D21" s="480" t="s">
        <v>490</v>
      </c>
      <c r="E21" s="481" t="s">
        <v>244</v>
      </c>
      <c r="F21" s="482" t="s">
        <v>241</v>
      </c>
      <c r="G21" s="370"/>
    </row>
    <row r="22" spans="1:7" s="369" customFormat="1" ht="39.75" customHeight="1">
      <c r="A22" s="370"/>
      <c r="B22" s="487">
        <v>10</v>
      </c>
      <c r="C22" s="479" t="s">
        <v>478</v>
      </c>
      <c r="D22" s="480" t="s">
        <v>274</v>
      </c>
      <c r="E22" s="481" t="s">
        <v>244</v>
      </c>
      <c r="F22" s="482" t="s">
        <v>241</v>
      </c>
      <c r="G22" s="370"/>
    </row>
    <row r="23" spans="1:7" s="369" customFormat="1" ht="39.75" customHeight="1">
      <c r="A23" s="370"/>
      <c r="B23" s="487">
        <v>11</v>
      </c>
      <c r="C23" s="479" t="s">
        <v>287</v>
      </c>
      <c r="D23" s="480" t="s">
        <v>275</v>
      </c>
      <c r="E23" s="481" t="s">
        <v>244</v>
      </c>
      <c r="F23" s="482" t="s">
        <v>241</v>
      </c>
      <c r="G23" s="370"/>
    </row>
    <row r="24" spans="1:7" s="369" customFormat="1" ht="39.75" customHeight="1">
      <c r="A24" s="370"/>
      <c r="B24" s="487">
        <v>12</v>
      </c>
      <c r="C24" s="665" t="s">
        <v>288</v>
      </c>
      <c r="D24" s="666" t="s">
        <v>276</v>
      </c>
      <c r="E24" s="667" t="s">
        <v>244</v>
      </c>
      <c r="F24" s="668" t="s">
        <v>241</v>
      </c>
      <c r="G24" s="370"/>
    </row>
    <row r="25" spans="1:7" s="369" customFormat="1" ht="39.75" customHeight="1" thickBot="1">
      <c r="A25" s="370"/>
      <c r="B25" s="664">
        <v>13</v>
      </c>
      <c r="C25" s="483" t="s">
        <v>335</v>
      </c>
      <c r="D25" s="484" t="s">
        <v>336</v>
      </c>
      <c r="E25" s="485" t="s">
        <v>244</v>
      </c>
      <c r="F25" s="486" t="s">
        <v>241</v>
      </c>
      <c r="G25" s="370"/>
    </row>
    <row r="26" spans="2:4" s="376" customFormat="1" ht="13.5" thickTop="1">
      <c r="B26" s="809"/>
      <c r="D26" s="377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portrait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.8515625" style="1" customWidth="1"/>
    <col min="3" max="3" width="62.7109375" style="1" customWidth="1"/>
    <col min="4" max="5" width="21.7109375" style="1" customWidth="1"/>
    <col min="6" max="16384" width="9.140625" style="1" customWidth="1"/>
  </cols>
  <sheetData>
    <row r="1" spans="1:5" ht="12.75" customHeight="1">
      <c r="A1" s="27" t="s">
        <v>63</v>
      </c>
      <c r="B1" s="28"/>
      <c r="C1" s="27"/>
      <c r="D1" s="29"/>
      <c r="E1" s="29"/>
    </row>
    <row r="2" spans="1:5" ht="12.75" customHeight="1">
      <c r="A2" s="27"/>
      <c r="B2" s="28"/>
      <c r="C2" s="27"/>
      <c r="D2" s="29"/>
      <c r="E2" s="29"/>
    </row>
    <row r="3" spans="1:5" ht="12.75" customHeight="1">
      <c r="A3" s="29"/>
      <c r="B3" s="29" t="str">
        <f>+CONCATENATE('Poc.strana'!$A$22," ",'Poc.strana'!$C$22)</f>
        <v>Назив енергетског субјекта: </v>
      </c>
      <c r="C3" s="29"/>
      <c r="D3" s="29"/>
      <c r="E3" s="29"/>
    </row>
    <row r="4" spans="1:5" ht="12.75" customHeight="1">
      <c r="A4" s="29"/>
      <c r="B4" s="29" t="str">
        <f>+CONCATENATE('Poc.strana'!$A$35," ",'Poc.strana'!$C$35)</f>
        <v>Датум обраде: </v>
      </c>
      <c r="C4" s="29"/>
      <c r="D4" s="29"/>
      <c r="E4" s="29"/>
    </row>
    <row r="5" spans="1:65" s="3" customFormat="1" ht="12.75" customHeight="1">
      <c r="A5" s="30"/>
      <c r="B5" s="31"/>
      <c r="C5" s="32"/>
      <c r="D5" s="30"/>
      <c r="E5" s="3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5" s="3" customFormat="1" ht="12.75" customHeight="1">
      <c r="A6" s="34"/>
      <c r="B6" s="31"/>
      <c r="C6" s="35"/>
      <c r="D6" s="36"/>
      <c r="E6" s="30"/>
    </row>
    <row r="7" spans="1:5" s="3" customFormat="1" ht="12.75" customHeight="1">
      <c r="A7" s="34"/>
      <c r="B7" s="837" t="str">
        <f>CONCATENATE("Табела ЕТ-4-1. ДИСТРИБУТИВНА МРЕЖА - ОПШТИ ПОДАЦИ ЗА"," ",'Poc.strana'!C25,". ГОДИНУ")</f>
        <v>Табела ЕТ-4-1. ДИСТРИБУТИВНА МРЕЖА - ОПШТИ ПОДАЦИ ЗА 2022. ГОДИНУ</v>
      </c>
      <c r="C7" s="837"/>
      <c r="D7" s="837"/>
      <c r="E7" s="837"/>
    </row>
    <row r="8" spans="1:5" ht="12.75" customHeight="1">
      <c r="A8" s="29"/>
      <c r="B8" s="838"/>
      <c r="C8" s="838"/>
      <c r="D8" s="838"/>
      <c r="E8" s="839"/>
    </row>
    <row r="9" spans="1:5" ht="12.75" customHeight="1" thickBot="1">
      <c r="A9" s="29"/>
      <c r="B9" s="29"/>
      <c r="C9" s="29"/>
      <c r="D9" s="29"/>
      <c r="E9" s="29"/>
    </row>
    <row r="10" spans="2:5" ht="82.5" customHeight="1" thickTop="1">
      <c r="B10" s="188">
        <v>1</v>
      </c>
      <c r="C10" s="37" t="s">
        <v>18</v>
      </c>
      <c r="D10" s="841"/>
      <c r="E10" s="842"/>
    </row>
    <row r="11" spans="2:5" ht="19.5" customHeight="1">
      <c r="B11" s="189">
        <v>2</v>
      </c>
      <c r="C11" s="38" t="s">
        <v>64</v>
      </c>
      <c r="D11" s="834"/>
      <c r="E11" s="840"/>
    </row>
    <row r="12" spans="2:5" ht="19.5" customHeight="1">
      <c r="B12" s="190">
        <v>3</v>
      </c>
      <c r="C12" s="39" t="s">
        <v>242</v>
      </c>
      <c r="D12" s="834"/>
      <c r="E12" s="836"/>
    </row>
    <row r="13" spans="2:5" ht="19.5" customHeight="1">
      <c r="B13" s="189">
        <v>4</v>
      </c>
      <c r="C13" s="205" t="s">
        <v>227</v>
      </c>
      <c r="D13" s="834"/>
      <c r="E13" s="835"/>
    </row>
    <row r="14" spans="2:5" ht="27.75" customHeight="1">
      <c r="B14" s="189">
        <v>5</v>
      </c>
      <c r="C14" s="40" t="s">
        <v>19</v>
      </c>
      <c r="D14" s="41" t="s">
        <v>59</v>
      </c>
      <c r="E14" s="42" t="s">
        <v>60</v>
      </c>
    </row>
    <row r="15" spans="2:5" ht="19.5" customHeight="1">
      <c r="B15" s="717" t="s">
        <v>67</v>
      </c>
      <c r="C15" s="290"/>
      <c r="D15" s="291"/>
      <c r="E15" s="292"/>
    </row>
    <row r="16" spans="2:5" ht="19.5" customHeight="1">
      <c r="B16" s="716" t="s">
        <v>68</v>
      </c>
      <c r="C16" s="293"/>
      <c r="D16" s="294"/>
      <c r="E16" s="295"/>
    </row>
    <row r="17" spans="2:5" ht="19.5" customHeight="1">
      <c r="B17" s="718" t="s">
        <v>83</v>
      </c>
      <c r="C17" s="293"/>
      <c r="D17" s="294"/>
      <c r="E17" s="295"/>
    </row>
    <row r="18" spans="2:5" ht="19.5" customHeight="1">
      <c r="B18" s="718" t="s">
        <v>416</v>
      </c>
      <c r="C18" s="696"/>
      <c r="D18" s="298"/>
      <c r="E18" s="698"/>
    </row>
    <row r="19" spans="2:5" ht="17.25" customHeight="1">
      <c r="B19" s="718" t="s">
        <v>418</v>
      </c>
      <c r="C19" s="695"/>
      <c r="D19" s="697"/>
      <c r="E19" s="295"/>
    </row>
    <row r="20" spans="2:5" ht="17.25" customHeight="1">
      <c r="B20" s="718" t="s">
        <v>417</v>
      </c>
      <c r="C20" s="293"/>
      <c r="D20" s="294"/>
      <c r="E20" s="295"/>
    </row>
    <row r="21" spans="2:10" ht="17.25" customHeight="1">
      <c r="B21" s="718" t="s">
        <v>419</v>
      </c>
      <c r="C21" s="293"/>
      <c r="D21" s="294"/>
      <c r="E21" s="295"/>
      <c r="J21" s="715"/>
    </row>
    <row r="22" spans="2:5" ht="17.25" customHeight="1">
      <c r="B22" s="718" t="s">
        <v>420</v>
      </c>
      <c r="C22" s="699"/>
      <c r="D22" s="298"/>
      <c r="E22" s="295"/>
    </row>
    <row r="23" spans="2:5" ht="17.25" customHeight="1">
      <c r="B23" s="719" t="s">
        <v>421</v>
      </c>
      <c r="C23" s="293"/>
      <c r="D23" s="697"/>
      <c r="E23" s="700"/>
    </row>
    <row r="24" spans="2:5" ht="17.25" customHeight="1">
      <c r="B24" s="719" t="s">
        <v>422</v>
      </c>
      <c r="C24" s="293"/>
      <c r="D24" s="294"/>
      <c r="E24" s="295"/>
    </row>
    <row r="25" spans="2:5" ht="17.25" customHeight="1">
      <c r="B25" s="719" t="s">
        <v>423</v>
      </c>
      <c r="C25" s="293"/>
      <c r="D25" s="294"/>
      <c r="E25" s="295"/>
    </row>
    <row r="26" spans="2:5" ht="17.25" customHeight="1">
      <c r="B26" s="719" t="s">
        <v>424</v>
      </c>
      <c r="C26" s="699"/>
      <c r="D26" s="701"/>
      <c r="E26" s="698"/>
    </row>
    <row r="27" spans="2:5" ht="17.25" customHeight="1">
      <c r="B27" s="719" t="s">
        <v>425</v>
      </c>
      <c r="C27" s="293"/>
      <c r="D27" s="298"/>
      <c r="E27" s="295"/>
    </row>
    <row r="28" spans="2:5" ht="17.25" customHeight="1">
      <c r="B28" s="716" t="s">
        <v>426</v>
      </c>
      <c r="C28" s="293"/>
      <c r="D28" s="294"/>
      <c r="E28" s="295"/>
    </row>
    <row r="29" spans="2:5" ht="17.25" customHeight="1">
      <c r="B29" s="719" t="s">
        <v>427</v>
      </c>
      <c r="C29" s="293"/>
      <c r="D29" s="294"/>
      <c r="E29" s="295"/>
    </row>
    <row r="30" spans="2:5" ht="17.25" customHeight="1">
      <c r="B30" s="716" t="s">
        <v>428</v>
      </c>
      <c r="C30" s="699"/>
      <c r="D30" s="298"/>
      <c r="E30" s="295"/>
    </row>
    <row r="31" spans="2:5" ht="17.25" customHeight="1">
      <c r="B31" s="719" t="s">
        <v>429</v>
      </c>
      <c r="C31" s="293"/>
      <c r="D31" s="697"/>
      <c r="E31" s="700"/>
    </row>
    <row r="32" spans="2:5" ht="17.25" customHeight="1">
      <c r="B32" s="719" t="s">
        <v>430</v>
      </c>
      <c r="C32" s="293"/>
      <c r="D32" s="294"/>
      <c r="E32" s="295"/>
    </row>
    <row r="33" spans="2:5" ht="17.25" customHeight="1">
      <c r="B33" s="716" t="s">
        <v>431</v>
      </c>
      <c r="C33" s="293"/>
      <c r="D33" s="294"/>
      <c r="E33" s="295"/>
    </row>
    <row r="34" spans="2:5" ht="17.25" customHeight="1">
      <c r="B34" s="718" t="s">
        <v>432</v>
      </c>
      <c r="C34" s="699"/>
      <c r="D34" s="701"/>
      <c r="E34" s="295"/>
    </row>
    <row r="35" spans="2:5" ht="17.25" customHeight="1">
      <c r="B35" s="718" t="s">
        <v>433</v>
      </c>
      <c r="C35" s="293"/>
      <c r="D35" s="298"/>
      <c r="E35" s="700"/>
    </row>
    <row r="36" spans="2:5" ht="17.25" customHeight="1">
      <c r="B36" s="718" t="s">
        <v>434</v>
      </c>
      <c r="C36" s="293"/>
      <c r="D36" s="294"/>
      <c r="E36" s="295"/>
    </row>
    <row r="37" spans="2:5" ht="17.25" customHeight="1">
      <c r="B37" s="718" t="s">
        <v>435</v>
      </c>
      <c r="C37" s="293"/>
      <c r="D37" s="294"/>
      <c r="E37" s="295"/>
    </row>
    <row r="38" spans="2:5" ht="17.25" customHeight="1">
      <c r="B38" s="718" t="s">
        <v>436</v>
      </c>
      <c r="C38" s="696"/>
      <c r="D38" s="298"/>
      <c r="E38" s="698"/>
    </row>
    <row r="39" spans="2:5" ht="17.25" customHeight="1">
      <c r="B39" s="718" t="s">
        <v>437</v>
      </c>
      <c r="C39" s="695"/>
      <c r="D39" s="697"/>
      <c r="E39" s="295"/>
    </row>
    <row r="40" spans="2:5" ht="17.25" customHeight="1">
      <c r="B40" s="719" t="s">
        <v>438</v>
      </c>
      <c r="C40" s="293"/>
      <c r="D40" s="294"/>
      <c r="E40" s="295"/>
    </row>
    <row r="41" spans="2:5" ht="17.25" customHeight="1">
      <c r="B41" s="719" t="s">
        <v>439</v>
      </c>
      <c r="C41" s="293"/>
      <c r="D41" s="294"/>
      <c r="E41" s="295"/>
    </row>
    <row r="42" spans="2:5" ht="17.25" customHeight="1">
      <c r="B42" s="716" t="s">
        <v>440</v>
      </c>
      <c r="C42" s="696"/>
      <c r="D42" s="701"/>
      <c r="E42" s="295"/>
    </row>
    <row r="43" spans="2:5" ht="17.25" customHeight="1">
      <c r="B43" s="719" t="s">
        <v>441</v>
      </c>
      <c r="C43" s="695"/>
      <c r="D43" s="298"/>
      <c r="E43" s="700"/>
    </row>
    <row r="44" spans="2:5" ht="17.25" customHeight="1">
      <c r="B44" s="719" t="s">
        <v>442</v>
      </c>
      <c r="C44" s="293"/>
      <c r="D44" s="294"/>
      <c r="E44" s="295"/>
    </row>
    <row r="45" spans="2:5" ht="17.25" customHeight="1">
      <c r="B45" s="716" t="s">
        <v>443</v>
      </c>
      <c r="C45" s="293"/>
      <c r="D45" s="294"/>
      <c r="E45" s="295"/>
    </row>
    <row r="46" spans="2:5" ht="17.25" customHeight="1">
      <c r="B46" s="719" t="s">
        <v>444</v>
      </c>
      <c r="C46" s="696"/>
      <c r="D46" s="298"/>
      <c r="E46" s="295"/>
    </row>
    <row r="47" spans="2:5" ht="17.25" customHeight="1" thickBot="1">
      <c r="B47" s="720" t="s">
        <v>445</v>
      </c>
      <c r="C47" s="702"/>
      <c r="D47" s="703"/>
      <c r="E47" s="704"/>
    </row>
    <row r="48" ht="15.75" thickTop="1"/>
  </sheetData>
  <sheetProtection/>
  <mergeCells count="6">
    <mergeCell ref="D13:E13"/>
    <mergeCell ref="D12:E12"/>
    <mergeCell ref="B7:E7"/>
    <mergeCell ref="B8:E8"/>
    <mergeCell ref="D11:E11"/>
    <mergeCell ref="D10:E10"/>
  </mergeCells>
  <printOptions horizontalCentered="1"/>
  <pageMargins left="0.25" right="0.25" top="0.5" bottom="0.5" header="0.25" footer="0.22"/>
  <pageSetup fitToHeight="1" fitToWidth="1" horizontalDpi="600" verticalDpi="600" orientation="landscape" paperSize="9" scale="68" r:id="rId1"/>
  <headerFooter alignWithMargins="0">
    <oddFooter>&amp;CСтрана &amp;P од &amp;N</oddFooter>
  </headerFooter>
  <colBreaks count="1" manualBreakCount="1">
    <brk id="5" max="65535" man="1"/>
  </colBreaks>
  <ignoredErrors>
    <ignoredError sqref="B27 B28:B4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40.140625" style="1" customWidth="1"/>
    <col min="4" max="4" width="20.140625" style="1" customWidth="1"/>
    <col min="5" max="5" width="10.7109375" style="1" customWidth="1"/>
    <col min="6" max="6" width="2.421875" style="1" customWidth="1"/>
    <col min="7" max="16384" width="9.140625" style="1" customWidth="1"/>
  </cols>
  <sheetData>
    <row r="1" spans="1:5" ht="12.75" customHeight="1">
      <c r="A1" s="58" t="s">
        <v>63</v>
      </c>
      <c r="B1" s="59"/>
      <c r="C1" s="58"/>
      <c r="D1" s="11"/>
      <c r="E1" s="11"/>
    </row>
    <row r="2" spans="1:5" ht="12.75" customHeight="1">
      <c r="A2" s="58"/>
      <c r="B2" s="59"/>
      <c r="C2" s="58"/>
      <c r="D2" s="11"/>
      <c r="E2" s="11"/>
    </row>
    <row r="3" spans="1:5" ht="12.75" customHeight="1">
      <c r="A3" s="29"/>
      <c r="B3" s="29" t="str">
        <f>+CONCATENATE('Poc.strana'!$A$22," ",'Poc.strana'!$C$22)</f>
        <v>Назив енергетског субјекта: </v>
      </c>
      <c r="C3" s="29"/>
      <c r="D3" s="11"/>
      <c r="E3" s="11"/>
    </row>
    <row r="4" spans="1:5" ht="12.75" customHeight="1">
      <c r="A4" s="29"/>
      <c r="B4" s="29" t="str">
        <f>+CONCATENATE('Poc.strana'!$A$35," ",'Poc.strana'!$C$35)</f>
        <v>Датум обраде: </v>
      </c>
      <c r="C4" s="29"/>
      <c r="D4" s="11"/>
      <c r="E4" s="11"/>
    </row>
    <row r="5" spans="1:65" s="3" customFormat="1" ht="12.75" customHeight="1">
      <c r="A5" s="13"/>
      <c r="B5" s="16"/>
      <c r="C5" s="14"/>
      <c r="D5" s="13"/>
      <c r="E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5" s="3" customFormat="1" ht="12.75" customHeight="1">
      <c r="A6" s="15"/>
      <c r="B6" s="16"/>
      <c r="C6" s="14"/>
      <c r="D6" s="13"/>
      <c r="E6" s="13"/>
    </row>
    <row r="7" spans="1:5" s="3" customFormat="1" ht="12.75" customHeight="1">
      <c r="A7" s="15"/>
      <c r="B7" s="855" t="str">
        <f>CONCATENATE("Табела ЕТ-4-2. ДИСТРИБУТИВНА МРЕЖА - СУСЕДНИ ДИСТРИБУТИВНИ СИСТЕМИ У"," ",'Poc.strana'!C25,". ГОДИНИ")</f>
        <v>Табела ЕТ-4-2. ДИСТРИБУТИВНА МРЕЖА - СУСЕДНИ ДИСТРИБУТИВНИ СИСТЕМИ У 2022. ГОДИНИ</v>
      </c>
      <c r="C7" s="855"/>
      <c r="D7" s="855"/>
      <c r="E7" s="855"/>
    </row>
    <row r="8" spans="1:5" ht="12.75" customHeight="1">
      <c r="A8" s="11"/>
      <c r="B8" s="838"/>
      <c r="C8" s="838"/>
      <c r="D8" s="838"/>
      <c r="E8" s="861"/>
    </row>
    <row r="9" spans="1:5" ht="12.75" customHeight="1" thickBot="1">
      <c r="A9" s="11"/>
      <c r="B9" s="29"/>
      <c r="C9" s="29"/>
      <c r="D9" s="29"/>
      <c r="E9" s="29"/>
    </row>
    <row r="10" spans="2:5" ht="19.5" customHeight="1" thickTop="1">
      <c r="B10" s="859" t="s">
        <v>0</v>
      </c>
      <c r="C10" s="856" t="s">
        <v>20</v>
      </c>
      <c r="D10" s="857"/>
      <c r="E10" s="858"/>
    </row>
    <row r="11" spans="2:5" ht="33" customHeight="1">
      <c r="B11" s="860"/>
      <c r="C11" s="44" t="s">
        <v>46</v>
      </c>
      <c r="D11" s="152" t="s">
        <v>33</v>
      </c>
      <c r="E11" s="153" t="s">
        <v>65</v>
      </c>
    </row>
    <row r="12" spans="2:5" ht="19.5" customHeight="1">
      <c r="B12" s="143">
        <v>1</v>
      </c>
      <c r="C12" s="33" t="s">
        <v>58</v>
      </c>
      <c r="D12" s="150"/>
      <c r="E12" s="147"/>
    </row>
    <row r="13" spans="2:5" ht="19.5" customHeight="1">
      <c r="B13" s="143"/>
      <c r="C13" s="296"/>
      <c r="D13" s="151"/>
      <c r="E13" s="148"/>
    </row>
    <row r="14" spans="2:5" ht="14.25" customHeight="1">
      <c r="B14" s="62" t="s">
        <v>34</v>
      </c>
      <c r="C14" s="852" t="s">
        <v>26</v>
      </c>
      <c r="D14" s="297"/>
      <c r="E14" s="845"/>
    </row>
    <row r="15" spans="2:5" ht="14.25" customHeight="1">
      <c r="B15" s="63" t="s">
        <v>35</v>
      </c>
      <c r="C15" s="853"/>
      <c r="D15" s="298"/>
      <c r="E15" s="846"/>
    </row>
    <row r="16" spans="2:5" ht="14.25" customHeight="1">
      <c r="B16" s="63" t="s">
        <v>36</v>
      </c>
      <c r="C16" s="853"/>
      <c r="D16" s="299"/>
      <c r="E16" s="846"/>
    </row>
    <row r="17" spans="2:5" ht="14.25" customHeight="1">
      <c r="B17" s="145" t="s">
        <v>167</v>
      </c>
      <c r="C17" s="854"/>
      <c r="D17" s="300"/>
      <c r="E17" s="849"/>
    </row>
    <row r="18" spans="2:5" ht="14.25" customHeight="1">
      <c r="B18" s="62" t="s">
        <v>27</v>
      </c>
      <c r="C18" s="852" t="s">
        <v>25</v>
      </c>
      <c r="D18" s="297"/>
      <c r="E18" s="845"/>
    </row>
    <row r="19" spans="2:5" ht="14.25" customHeight="1">
      <c r="B19" s="63" t="s">
        <v>28</v>
      </c>
      <c r="C19" s="853"/>
      <c r="D19" s="298"/>
      <c r="E19" s="846"/>
    </row>
    <row r="20" spans="2:5" ht="14.25" customHeight="1">
      <c r="B20" s="161" t="s">
        <v>37</v>
      </c>
      <c r="C20" s="853"/>
      <c r="D20" s="299"/>
      <c r="E20" s="846"/>
    </row>
    <row r="21" spans="2:5" ht="14.25" customHeight="1">
      <c r="B21" s="64" t="s">
        <v>24</v>
      </c>
      <c r="C21" s="854"/>
      <c r="D21" s="300"/>
      <c r="E21" s="849"/>
    </row>
    <row r="22" spans="2:5" ht="14.25" customHeight="1">
      <c r="B22" s="62" t="s">
        <v>155</v>
      </c>
      <c r="C22" s="843" t="s">
        <v>32</v>
      </c>
      <c r="D22" s="297"/>
      <c r="E22" s="845"/>
    </row>
    <row r="23" spans="2:5" ht="14.25" customHeight="1">
      <c r="B23" s="63" t="s">
        <v>156</v>
      </c>
      <c r="C23" s="844"/>
      <c r="D23" s="298"/>
      <c r="E23" s="846"/>
    </row>
    <row r="24" spans="2:5" ht="14.25" customHeight="1">
      <c r="B24" s="161" t="s">
        <v>157</v>
      </c>
      <c r="C24" s="844"/>
      <c r="D24" s="299"/>
      <c r="E24" s="846"/>
    </row>
    <row r="25" spans="2:5" ht="14.25" customHeight="1">
      <c r="B25" s="64" t="s">
        <v>24</v>
      </c>
      <c r="C25" s="848"/>
      <c r="D25" s="300"/>
      <c r="E25" s="849"/>
    </row>
    <row r="26" spans="1:5" ht="14.25" customHeight="1">
      <c r="A26" s="9"/>
      <c r="B26" s="62" t="s">
        <v>158</v>
      </c>
      <c r="C26" s="843" t="s">
        <v>31</v>
      </c>
      <c r="D26" s="297"/>
      <c r="E26" s="845"/>
    </row>
    <row r="27" spans="1:5" ht="14.25" customHeight="1">
      <c r="A27" s="9"/>
      <c r="B27" s="63" t="s">
        <v>159</v>
      </c>
      <c r="C27" s="844"/>
      <c r="D27" s="298"/>
      <c r="E27" s="846"/>
    </row>
    <row r="28" spans="1:5" ht="14.25" customHeight="1">
      <c r="A28" s="9"/>
      <c r="B28" s="161" t="s">
        <v>160</v>
      </c>
      <c r="C28" s="844"/>
      <c r="D28" s="299"/>
      <c r="E28" s="846"/>
    </row>
    <row r="29" spans="1:5" ht="14.25" customHeight="1">
      <c r="A29" s="9"/>
      <c r="B29" s="64" t="s">
        <v>24</v>
      </c>
      <c r="C29" s="844"/>
      <c r="D29" s="300"/>
      <c r="E29" s="846"/>
    </row>
    <row r="30" spans="1:5" ht="14.25" customHeight="1">
      <c r="A30" s="9"/>
      <c r="B30" s="62" t="s">
        <v>447</v>
      </c>
      <c r="C30" s="843" t="s">
        <v>450</v>
      </c>
      <c r="D30" s="297"/>
      <c r="E30" s="845"/>
    </row>
    <row r="31" spans="1:5" ht="14.25" customHeight="1">
      <c r="A31" s="9"/>
      <c r="B31" s="63" t="s">
        <v>448</v>
      </c>
      <c r="C31" s="844"/>
      <c r="D31" s="298"/>
      <c r="E31" s="846"/>
    </row>
    <row r="32" spans="1:5" ht="14.25" customHeight="1">
      <c r="A32" s="9"/>
      <c r="B32" s="161" t="s">
        <v>449</v>
      </c>
      <c r="C32" s="844"/>
      <c r="D32" s="299"/>
      <c r="E32" s="846"/>
    </row>
    <row r="33" spans="1:5" ht="14.25" customHeight="1">
      <c r="A33" s="9"/>
      <c r="B33" s="64" t="s">
        <v>24</v>
      </c>
      <c r="C33" s="844"/>
      <c r="D33" s="300"/>
      <c r="E33" s="846"/>
    </row>
    <row r="34" spans="2:5" ht="14.25" customHeight="1">
      <c r="B34" s="144">
        <v>2</v>
      </c>
      <c r="C34" s="33" t="s">
        <v>58</v>
      </c>
      <c r="D34" s="850"/>
      <c r="E34" s="851"/>
    </row>
    <row r="35" spans="2:5" ht="14.25" customHeight="1">
      <c r="B35" s="145"/>
      <c r="C35" s="296"/>
      <c r="D35" s="154"/>
      <c r="E35" s="155"/>
    </row>
    <row r="36" spans="2:5" ht="14.25" customHeight="1">
      <c r="B36" s="62" t="s">
        <v>38</v>
      </c>
      <c r="C36" s="843" t="s">
        <v>26</v>
      </c>
      <c r="D36" s="297"/>
      <c r="E36" s="845"/>
    </row>
    <row r="37" spans="2:5" ht="14.25" customHeight="1">
      <c r="B37" s="63" t="s">
        <v>39</v>
      </c>
      <c r="C37" s="844"/>
      <c r="D37" s="298"/>
      <c r="E37" s="846"/>
    </row>
    <row r="38" spans="2:5" ht="14.25" customHeight="1">
      <c r="B38" s="161" t="s">
        <v>40</v>
      </c>
      <c r="C38" s="844"/>
      <c r="D38" s="299"/>
      <c r="E38" s="846"/>
    </row>
    <row r="39" spans="2:5" ht="14.25" customHeight="1">
      <c r="B39" s="64" t="s">
        <v>24</v>
      </c>
      <c r="C39" s="848"/>
      <c r="D39" s="300"/>
      <c r="E39" s="849"/>
    </row>
    <row r="40" spans="2:5" ht="14.25" customHeight="1">
      <c r="B40" s="62" t="s">
        <v>29</v>
      </c>
      <c r="C40" s="852" t="s">
        <v>25</v>
      </c>
      <c r="D40" s="297"/>
      <c r="E40" s="845"/>
    </row>
    <row r="41" spans="2:5" ht="14.25" customHeight="1">
      <c r="B41" s="63" t="s">
        <v>30</v>
      </c>
      <c r="C41" s="853"/>
      <c r="D41" s="298"/>
      <c r="E41" s="846"/>
    </row>
    <row r="42" spans="2:5" ht="14.25" customHeight="1">
      <c r="B42" s="161" t="s">
        <v>41</v>
      </c>
      <c r="C42" s="853"/>
      <c r="D42" s="299"/>
      <c r="E42" s="846"/>
    </row>
    <row r="43" spans="2:5" ht="14.25" customHeight="1">
      <c r="B43" s="64" t="s">
        <v>24</v>
      </c>
      <c r="C43" s="854"/>
      <c r="D43" s="300"/>
      <c r="E43" s="849"/>
    </row>
    <row r="44" spans="2:5" ht="14.25" customHeight="1">
      <c r="B44" s="62" t="s">
        <v>161</v>
      </c>
      <c r="C44" s="843" t="s">
        <v>32</v>
      </c>
      <c r="D44" s="297"/>
      <c r="E44" s="845"/>
    </row>
    <row r="45" spans="2:5" ht="14.25" customHeight="1">
      <c r="B45" s="63" t="s">
        <v>162</v>
      </c>
      <c r="C45" s="844"/>
      <c r="D45" s="298"/>
      <c r="E45" s="846"/>
    </row>
    <row r="46" spans="2:5" ht="14.25" customHeight="1">
      <c r="B46" s="161" t="s">
        <v>163</v>
      </c>
      <c r="C46" s="844"/>
      <c r="D46" s="299"/>
      <c r="E46" s="846"/>
    </row>
    <row r="47" spans="2:5" ht="14.25" customHeight="1">
      <c r="B47" s="64" t="s">
        <v>24</v>
      </c>
      <c r="C47" s="848"/>
      <c r="D47" s="300"/>
      <c r="E47" s="849"/>
    </row>
    <row r="48" spans="2:5" ht="14.25" customHeight="1">
      <c r="B48" s="62" t="s">
        <v>164</v>
      </c>
      <c r="C48" s="843" t="s">
        <v>31</v>
      </c>
      <c r="D48" s="297"/>
      <c r="E48" s="845"/>
    </row>
    <row r="49" spans="2:5" ht="14.25" customHeight="1">
      <c r="B49" s="63" t="s">
        <v>165</v>
      </c>
      <c r="C49" s="844"/>
      <c r="D49" s="298"/>
      <c r="E49" s="846"/>
    </row>
    <row r="50" spans="2:5" ht="14.25" customHeight="1">
      <c r="B50" s="161" t="s">
        <v>166</v>
      </c>
      <c r="C50" s="844"/>
      <c r="D50" s="299"/>
      <c r="E50" s="846"/>
    </row>
    <row r="51" spans="2:5" ht="14.25" customHeight="1">
      <c r="B51" s="161" t="s">
        <v>24</v>
      </c>
      <c r="C51" s="844"/>
      <c r="D51" s="299"/>
      <c r="E51" s="846"/>
    </row>
    <row r="52" spans="1:5" ht="14.25" customHeight="1">
      <c r="A52" s="9"/>
      <c r="B52" s="62" t="s">
        <v>451</v>
      </c>
      <c r="C52" s="843" t="s">
        <v>450</v>
      </c>
      <c r="D52" s="297"/>
      <c r="E52" s="845"/>
    </row>
    <row r="53" spans="1:5" ht="14.25" customHeight="1">
      <c r="A53" s="9"/>
      <c r="B53" s="63" t="s">
        <v>452</v>
      </c>
      <c r="C53" s="844"/>
      <c r="D53" s="298"/>
      <c r="E53" s="846"/>
    </row>
    <row r="54" spans="1:5" ht="14.25" customHeight="1">
      <c r="A54" s="9"/>
      <c r="B54" s="161" t="s">
        <v>453</v>
      </c>
      <c r="C54" s="844"/>
      <c r="D54" s="299"/>
      <c r="E54" s="846"/>
    </row>
    <row r="55" spans="1:5" ht="14.25" customHeight="1">
      <c r="A55" s="9"/>
      <c r="B55" s="64" t="s">
        <v>24</v>
      </c>
      <c r="C55" s="844"/>
      <c r="D55" s="300"/>
      <c r="E55" s="846"/>
    </row>
    <row r="56" spans="2:5" ht="14.25" customHeight="1">
      <c r="B56" s="144" t="s">
        <v>55</v>
      </c>
      <c r="C56" s="33" t="s">
        <v>58</v>
      </c>
      <c r="D56" s="850"/>
      <c r="E56" s="851"/>
    </row>
    <row r="57" spans="2:5" ht="14.25" customHeight="1">
      <c r="B57" s="145"/>
      <c r="C57" s="296"/>
      <c r="D57" s="154"/>
      <c r="E57" s="155"/>
    </row>
    <row r="58" spans="2:5" ht="14.25" customHeight="1">
      <c r="B58" s="62" t="s">
        <v>168</v>
      </c>
      <c r="C58" s="843" t="s">
        <v>26</v>
      </c>
      <c r="D58" s="297"/>
      <c r="E58" s="845"/>
    </row>
    <row r="59" spans="2:5" ht="14.25" customHeight="1">
      <c r="B59" s="63" t="s">
        <v>169</v>
      </c>
      <c r="C59" s="844"/>
      <c r="D59" s="298"/>
      <c r="E59" s="846"/>
    </row>
    <row r="60" spans="2:5" ht="14.25" customHeight="1">
      <c r="B60" s="161" t="s">
        <v>170</v>
      </c>
      <c r="C60" s="844"/>
      <c r="D60" s="299"/>
      <c r="E60" s="846"/>
    </row>
    <row r="61" spans="2:5" ht="14.25" customHeight="1">
      <c r="B61" s="64" t="s">
        <v>24</v>
      </c>
      <c r="C61" s="848"/>
      <c r="D61" s="300"/>
      <c r="E61" s="849"/>
    </row>
    <row r="62" spans="2:5" ht="14.25" customHeight="1">
      <c r="B62" s="62" t="s">
        <v>171</v>
      </c>
      <c r="C62" s="852" t="s">
        <v>25</v>
      </c>
      <c r="D62" s="297"/>
      <c r="E62" s="845"/>
    </row>
    <row r="63" spans="2:5" ht="14.25" customHeight="1">
      <c r="B63" s="63" t="s">
        <v>172</v>
      </c>
      <c r="C63" s="853"/>
      <c r="D63" s="298"/>
      <c r="E63" s="846"/>
    </row>
    <row r="64" spans="2:5" ht="14.25" customHeight="1">
      <c r="B64" s="161" t="s">
        <v>173</v>
      </c>
      <c r="C64" s="853"/>
      <c r="D64" s="299"/>
      <c r="E64" s="846"/>
    </row>
    <row r="65" spans="2:5" ht="14.25" customHeight="1">
      <c r="B65" s="64" t="s">
        <v>24</v>
      </c>
      <c r="C65" s="854"/>
      <c r="D65" s="300"/>
      <c r="E65" s="849"/>
    </row>
    <row r="66" spans="2:5" ht="14.25" customHeight="1">
      <c r="B66" s="62" t="s">
        <v>174</v>
      </c>
      <c r="C66" s="843" t="s">
        <v>32</v>
      </c>
      <c r="D66" s="297"/>
      <c r="E66" s="845"/>
    </row>
    <row r="67" spans="2:5" ht="14.25" customHeight="1">
      <c r="B67" s="63" t="s">
        <v>175</v>
      </c>
      <c r="C67" s="844"/>
      <c r="D67" s="298"/>
      <c r="E67" s="846"/>
    </row>
    <row r="68" spans="2:5" ht="14.25" customHeight="1">
      <c r="B68" s="161" t="s">
        <v>176</v>
      </c>
      <c r="C68" s="844"/>
      <c r="D68" s="299"/>
      <c r="E68" s="846"/>
    </row>
    <row r="69" spans="2:5" ht="14.25" customHeight="1">
      <c r="B69" s="64" t="s">
        <v>24</v>
      </c>
      <c r="C69" s="848"/>
      <c r="D69" s="300"/>
      <c r="E69" s="849"/>
    </row>
    <row r="70" spans="2:5" ht="14.25" customHeight="1">
      <c r="B70" s="62" t="s">
        <v>177</v>
      </c>
      <c r="C70" s="843" t="s">
        <v>31</v>
      </c>
      <c r="D70" s="297"/>
      <c r="E70" s="845"/>
    </row>
    <row r="71" spans="2:5" ht="14.25" customHeight="1">
      <c r="B71" s="63" t="s">
        <v>178</v>
      </c>
      <c r="C71" s="844"/>
      <c r="D71" s="298"/>
      <c r="E71" s="846"/>
    </row>
    <row r="72" spans="2:5" ht="14.25" customHeight="1">
      <c r="B72" s="161" t="s">
        <v>179</v>
      </c>
      <c r="C72" s="844"/>
      <c r="D72" s="299"/>
      <c r="E72" s="846"/>
    </row>
    <row r="73" spans="2:5" ht="14.25" customHeight="1">
      <c r="B73" s="161" t="s">
        <v>24</v>
      </c>
      <c r="C73" s="844"/>
      <c r="D73" s="299"/>
      <c r="E73" s="846"/>
    </row>
    <row r="74" spans="1:5" ht="14.25" customHeight="1">
      <c r="A74" s="9"/>
      <c r="B74" s="62" t="s">
        <v>454</v>
      </c>
      <c r="C74" s="843" t="s">
        <v>450</v>
      </c>
      <c r="D74" s="297"/>
      <c r="E74" s="845"/>
    </row>
    <row r="75" spans="1:5" ht="14.25" customHeight="1">
      <c r="A75" s="9"/>
      <c r="B75" s="63" t="s">
        <v>455</v>
      </c>
      <c r="C75" s="844"/>
      <c r="D75" s="298"/>
      <c r="E75" s="846"/>
    </row>
    <row r="76" spans="1:5" ht="14.25" customHeight="1">
      <c r="A76" s="9"/>
      <c r="B76" s="161" t="s">
        <v>456</v>
      </c>
      <c r="C76" s="844"/>
      <c r="D76" s="299"/>
      <c r="E76" s="846"/>
    </row>
    <row r="77" spans="1:5" ht="14.25" customHeight="1">
      <c r="A77" s="9"/>
      <c r="B77" s="64" t="s">
        <v>24</v>
      </c>
      <c r="C77" s="844"/>
      <c r="D77" s="300"/>
      <c r="E77" s="846"/>
    </row>
    <row r="78" spans="2:5" ht="14.25" customHeight="1">
      <c r="B78" s="144" t="s">
        <v>66</v>
      </c>
      <c r="C78" s="33" t="s">
        <v>58</v>
      </c>
      <c r="D78" s="850"/>
      <c r="E78" s="851"/>
    </row>
    <row r="79" spans="2:5" ht="14.25" customHeight="1">
      <c r="B79" s="145"/>
      <c r="C79" s="296"/>
      <c r="D79" s="154"/>
      <c r="E79" s="155"/>
    </row>
    <row r="80" spans="2:5" ht="14.25" customHeight="1">
      <c r="B80" s="62" t="s">
        <v>71</v>
      </c>
      <c r="C80" s="843" t="s">
        <v>26</v>
      </c>
      <c r="D80" s="297"/>
      <c r="E80" s="845"/>
    </row>
    <row r="81" spans="2:5" ht="14.25" customHeight="1">
      <c r="B81" s="63" t="s">
        <v>72</v>
      </c>
      <c r="C81" s="844"/>
      <c r="D81" s="298"/>
      <c r="E81" s="846"/>
    </row>
    <row r="82" spans="2:5" ht="14.25" customHeight="1">
      <c r="B82" s="161" t="s">
        <v>180</v>
      </c>
      <c r="C82" s="844"/>
      <c r="D82" s="299"/>
      <c r="E82" s="846"/>
    </row>
    <row r="83" spans="2:5" ht="14.25" customHeight="1">
      <c r="B83" s="64" t="s">
        <v>24</v>
      </c>
      <c r="C83" s="848"/>
      <c r="D83" s="300"/>
      <c r="E83" s="849"/>
    </row>
    <row r="84" spans="2:5" ht="14.25" customHeight="1">
      <c r="B84" s="62" t="s">
        <v>74</v>
      </c>
      <c r="C84" s="852" t="s">
        <v>25</v>
      </c>
      <c r="D84" s="297"/>
      <c r="E84" s="845"/>
    </row>
    <row r="85" spans="2:5" ht="14.25" customHeight="1">
      <c r="B85" s="63" t="s">
        <v>75</v>
      </c>
      <c r="C85" s="853"/>
      <c r="D85" s="298"/>
      <c r="E85" s="846"/>
    </row>
    <row r="86" spans="2:5" ht="14.25" customHeight="1">
      <c r="B86" s="161" t="s">
        <v>181</v>
      </c>
      <c r="C86" s="853"/>
      <c r="D86" s="299"/>
      <c r="E86" s="846"/>
    </row>
    <row r="87" spans="2:5" ht="14.25" customHeight="1">
      <c r="B87" s="64" t="s">
        <v>24</v>
      </c>
      <c r="C87" s="854"/>
      <c r="D87" s="300"/>
      <c r="E87" s="849"/>
    </row>
    <row r="88" spans="2:5" ht="14.25" customHeight="1">
      <c r="B88" s="62" t="s">
        <v>153</v>
      </c>
      <c r="C88" s="843" t="s">
        <v>32</v>
      </c>
      <c r="D88" s="297"/>
      <c r="E88" s="845"/>
    </row>
    <row r="89" spans="2:5" ht="14.25" customHeight="1">
      <c r="B89" s="63" t="s">
        <v>154</v>
      </c>
      <c r="C89" s="844"/>
      <c r="D89" s="298"/>
      <c r="E89" s="846"/>
    </row>
    <row r="90" spans="2:5" ht="14.25" customHeight="1">
      <c r="B90" s="161" t="s">
        <v>182</v>
      </c>
      <c r="C90" s="844"/>
      <c r="D90" s="299"/>
      <c r="E90" s="846"/>
    </row>
    <row r="91" spans="2:5" ht="14.25" customHeight="1">
      <c r="B91" s="64" t="s">
        <v>24</v>
      </c>
      <c r="C91" s="848"/>
      <c r="D91" s="300"/>
      <c r="E91" s="849"/>
    </row>
    <row r="92" spans="2:5" ht="14.25" customHeight="1">
      <c r="B92" s="62" t="s">
        <v>77</v>
      </c>
      <c r="C92" s="843" t="s">
        <v>31</v>
      </c>
      <c r="D92" s="297"/>
      <c r="E92" s="845"/>
    </row>
    <row r="93" spans="2:5" ht="14.25" customHeight="1">
      <c r="B93" s="63" t="s">
        <v>78</v>
      </c>
      <c r="C93" s="844"/>
      <c r="D93" s="298"/>
      <c r="E93" s="846"/>
    </row>
    <row r="94" spans="2:5" ht="14.25" customHeight="1">
      <c r="B94" s="161" t="s">
        <v>183</v>
      </c>
      <c r="C94" s="844"/>
      <c r="D94" s="299"/>
      <c r="E94" s="846"/>
    </row>
    <row r="95" spans="2:5" ht="14.25" customHeight="1">
      <c r="B95" s="161" t="s">
        <v>24</v>
      </c>
      <c r="C95" s="848"/>
      <c r="D95" s="299"/>
      <c r="E95" s="846"/>
    </row>
    <row r="96" spans="1:5" ht="14.25" customHeight="1">
      <c r="A96" s="9"/>
      <c r="B96" s="62" t="s">
        <v>457</v>
      </c>
      <c r="C96" s="844" t="s">
        <v>450</v>
      </c>
      <c r="D96" s="297"/>
      <c r="E96" s="845"/>
    </row>
    <row r="97" spans="1:5" ht="14.25" customHeight="1">
      <c r="A97" s="9"/>
      <c r="B97" s="63" t="s">
        <v>458</v>
      </c>
      <c r="C97" s="844"/>
      <c r="D97" s="298"/>
      <c r="E97" s="846"/>
    </row>
    <row r="98" spans="1:5" ht="14.25" customHeight="1">
      <c r="A98" s="9"/>
      <c r="B98" s="161" t="s">
        <v>459</v>
      </c>
      <c r="C98" s="844"/>
      <c r="D98" s="299"/>
      <c r="E98" s="846"/>
    </row>
    <row r="99" spans="1:5" ht="14.25" customHeight="1" thickBot="1">
      <c r="A99" s="9"/>
      <c r="B99" s="64" t="s">
        <v>24</v>
      </c>
      <c r="C99" s="844"/>
      <c r="D99" s="300"/>
      <c r="E99" s="847"/>
    </row>
    <row r="100" spans="2:5" ht="36" customHeight="1" thickTop="1">
      <c r="B100" s="862" t="s">
        <v>491</v>
      </c>
      <c r="C100" s="862"/>
      <c r="D100" s="862"/>
      <c r="E100" s="862"/>
    </row>
    <row r="101" spans="2:5" ht="15">
      <c r="B101" s="863"/>
      <c r="C101" s="863"/>
      <c r="D101" s="863"/>
      <c r="E101" s="863"/>
    </row>
  </sheetData>
  <sheetProtection/>
  <mergeCells count="48">
    <mergeCell ref="C66:C69"/>
    <mergeCell ref="E66:E69"/>
    <mergeCell ref="C70:C73"/>
    <mergeCell ref="E70:E73"/>
    <mergeCell ref="D56:E56"/>
    <mergeCell ref="C58:C61"/>
    <mergeCell ref="E62:E65"/>
    <mergeCell ref="E58:E61"/>
    <mergeCell ref="C62:C65"/>
    <mergeCell ref="B100:E101"/>
    <mergeCell ref="C48:C51"/>
    <mergeCell ref="E48:E51"/>
    <mergeCell ref="D34:E34"/>
    <mergeCell ref="C40:C43"/>
    <mergeCell ref="E40:E43"/>
    <mergeCell ref="C44:C47"/>
    <mergeCell ref="E44:E47"/>
    <mergeCell ref="C36:C39"/>
    <mergeCell ref="E36:E39"/>
    <mergeCell ref="C18:C21"/>
    <mergeCell ref="E18:E21"/>
    <mergeCell ref="C22:C25"/>
    <mergeCell ref="E22:E25"/>
    <mergeCell ref="C26:C29"/>
    <mergeCell ref="E26:E29"/>
    <mergeCell ref="B7:E7"/>
    <mergeCell ref="C10:E10"/>
    <mergeCell ref="B10:B11"/>
    <mergeCell ref="B8:E8"/>
    <mergeCell ref="C14:C17"/>
    <mergeCell ref="E14:E17"/>
    <mergeCell ref="C92:C95"/>
    <mergeCell ref="E92:E95"/>
    <mergeCell ref="D78:E78"/>
    <mergeCell ref="C80:C83"/>
    <mergeCell ref="E80:E83"/>
    <mergeCell ref="C84:C87"/>
    <mergeCell ref="E84:E87"/>
    <mergeCell ref="C74:C77"/>
    <mergeCell ref="E74:E77"/>
    <mergeCell ref="C96:C99"/>
    <mergeCell ref="E96:E99"/>
    <mergeCell ref="C30:C33"/>
    <mergeCell ref="E30:E33"/>
    <mergeCell ref="C52:C55"/>
    <mergeCell ref="E52:E55"/>
    <mergeCell ref="C88:C91"/>
    <mergeCell ref="E88:E91"/>
  </mergeCells>
  <printOptions horizontalCentered="1"/>
  <pageMargins left="0.75" right="0.75" top="0.7" bottom="0.49" header="0.21" footer="0.2"/>
  <pageSetup fitToHeight="1" fitToWidth="1" horizontalDpi="600" verticalDpi="600" orientation="portrait" paperSize="9" scale="53" r:id="rId1"/>
  <headerFooter alignWithMargins="0">
    <oddFooter>&amp;CСтрана &amp;P од &amp;N</oddFooter>
  </headerFooter>
  <rowBreaks count="1" manualBreakCount="1">
    <brk id="55" min="1" max="4" man="1"/>
  </rowBreaks>
  <ignoredErrors>
    <ignoredError sqref="B14 B15:B28 B36:B51 B79:B95 B57:B73 B74:B76 B96:B98 B30:B32 B52:B54" twoDigitTextYear="1"/>
    <ignoredError sqref="B78 B56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81" customWidth="1"/>
    <col min="2" max="2" width="5.7109375" style="81" customWidth="1"/>
    <col min="3" max="3" width="7.7109375" style="81" customWidth="1"/>
    <col min="4" max="4" width="34.7109375" style="81" customWidth="1"/>
    <col min="5" max="7" width="8.7109375" style="81" customWidth="1"/>
    <col min="8" max="8" width="11.7109375" style="81" customWidth="1"/>
    <col min="9" max="11" width="8.7109375" style="81" customWidth="1"/>
    <col min="12" max="12" width="11.7109375" style="81" customWidth="1"/>
    <col min="13" max="15" width="8.7109375" style="81" customWidth="1"/>
    <col min="16" max="16" width="11.7109375" style="81" customWidth="1"/>
    <col min="17" max="19" width="8.7109375" style="81" customWidth="1"/>
    <col min="20" max="20" width="11.7109375" style="81" customWidth="1"/>
    <col min="21" max="16384" width="9.140625" style="81" customWidth="1"/>
  </cols>
  <sheetData>
    <row r="1" spans="1:13" ht="12.75">
      <c r="A1" s="58" t="s">
        <v>63</v>
      </c>
      <c r="B1" s="59"/>
      <c r="C1" s="58"/>
      <c r="D1" s="30"/>
      <c r="E1" s="30"/>
      <c r="F1" s="30"/>
      <c r="G1" s="30"/>
      <c r="H1" s="82"/>
      <c r="I1" s="82"/>
      <c r="J1" s="82"/>
      <c r="K1" s="82"/>
      <c r="L1" s="82"/>
      <c r="M1" s="82"/>
    </row>
    <row r="2" spans="1:13" ht="12.75">
      <c r="A2" s="58"/>
      <c r="B2" s="59"/>
      <c r="C2" s="58"/>
      <c r="D2" s="30"/>
      <c r="E2" s="30"/>
      <c r="F2" s="30"/>
      <c r="G2" s="30"/>
      <c r="H2" s="82"/>
      <c r="I2" s="82"/>
      <c r="J2" s="82"/>
      <c r="K2" s="82"/>
      <c r="L2" s="82"/>
      <c r="M2" s="82"/>
    </row>
    <row r="3" spans="1:13" ht="12.75">
      <c r="A3" s="29"/>
      <c r="B3" s="29" t="str">
        <f>+CONCATENATE('Poc.strana'!$A$22," ",'Poc.strana'!$C$22)</f>
        <v>Назив енергетског субјекта: </v>
      </c>
      <c r="C3" s="29"/>
      <c r="D3" s="30"/>
      <c r="E3" s="30"/>
      <c r="F3" s="30"/>
      <c r="G3" s="30"/>
      <c r="H3" s="82"/>
      <c r="I3" s="82"/>
      <c r="J3" s="82"/>
      <c r="K3" s="82"/>
      <c r="L3" s="82"/>
      <c r="M3" s="82"/>
    </row>
    <row r="4" spans="1:13" ht="12.75">
      <c r="A4" s="29"/>
      <c r="B4" s="29" t="str">
        <f>+CONCATENATE('Poc.strana'!$A$35," ",'Poc.strana'!$C$35)</f>
        <v>Датум обраде: </v>
      </c>
      <c r="C4" s="29"/>
      <c r="D4" s="30"/>
      <c r="E4" s="30"/>
      <c r="F4" s="30"/>
      <c r="G4" s="30"/>
      <c r="H4" s="82"/>
      <c r="I4" s="82"/>
      <c r="J4" s="82"/>
      <c r="K4" s="82"/>
      <c r="L4" s="82"/>
      <c r="M4" s="82"/>
    </row>
    <row r="5" spans="1:13" ht="12.75">
      <c r="A5" s="59"/>
      <c r="B5" s="43"/>
      <c r="C5" s="32"/>
      <c r="D5" s="30"/>
      <c r="E5" s="30"/>
      <c r="F5" s="30"/>
      <c r="G5" s="30"/>
      <c r="H5" s="82"/>
      <c r="I5" s="82"/>
      <c r="J5" s="82"/>
      <c r="K5" s="82"/>
      <c r="L5" s="82"/>
      <c r="M5" s="82"/>
    </row>
    <row r="6" spans="1:13" ht="12.75">
      <c r="A6" s="30"/>
      <c r="B6" s="43"/>
      <c r="C6" s="61"/>
      <c r="D6" s="61"/>
      <c r="E6" s="30"/>
      <c r="F6" s="30"/>
      <c r="G6" s="30"/>
      <c r="H6" s="82"/>
      <c r="I6" s="82"/>
      <c r="J6" s="82"/>
      <c r="K6" s="82"/>
      <c r="L6" s="82"/>
      <c r="M6" s="82"/>
    </row>
    <row r="7" spans="1:20" ht="12.75">
      <c r="A7" s="30"/>
      <c r="B7" s="838" t="str">
        <f>CONCATENATE("Табела ЕТ-4-3. ЕЛЕКТРАНЕ ПОВЕЗАНЕ НА ДИСТРИБУТИВНИ СИСТЕМ - СТАЊЕ НА КРАЈУ"," ",'Poc.strana'!C25,". ГОДИНЕ")</f>
        <v>Табела ЕТ-4-3. ЕЛЕКТРАНЕ ПОВЕЗАНЕ НА ДИСТРИБУТИВНИ СИСТЕМ - СТАЊЕ НА КРАЈУ 2022. ГОДИНЕ</v>
      </c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</row>
    <row r="8" spans="1:13" ht="12.75">
      <c r="A8" s="29"/>
      <c r="B8" s="870"/>
      <c r="C8" s="870"/>
      <c r="D8" s="870"/>
      <c r="E8" s="870"/>
      <c r="F8" s="870"/>
      <c r="G8" s="494"/>
      <c r="H8" s="82"/>
      <c r="I8" s="82"/>
      <c r="J8" s="82"/>
      <c r="K8" s="82"/>
      <c r="L8" s="82"/>
      <c r="M8" s="82"/>
    </row>
    <row r="9" spans="1:13" ht="13.5" thickBot="1">
      <c r="A9" s="29"/>
      <c r="B9" s="57"/>
      <c r="C9" s="57"/>
      <c r="D9" s="57"/>
      <c r="E9" s="57"/>
      <c r="F9" s="57"/>
      <c r="G9" s="57"/>
      <c r="H9" s="82"/>
      <c r="I9" s="82"/>
      <c r="J9" s="82"/>
      <c r="K9" s="82"/>
      <c r="L9" s="82"/>
      <c r="M9" s="82"/>
    </row>
    <row r="10" spans="1:20" ht="13.5" thickTop="1">
      <c r="A10" s="82"/>
      <c r="B10" s="871" t="s">
        <v>0</v>
      </c>
      <c r="C10" s="873" t="s">
        <v>17</v>
      </c>
      <c r="D10" s="873" t="s">
        <v>184</v>
      </c>
      <c r="E10" s="869" t="s">
        <v>446</v>
      </c>
      <c r="F10" s="865"/>
      <c r="G10" s="865"/>
      <c r="H10" s="865"/>
      <c r="I10" s="869" t="s">
        <v>226</v>
      </c>
      <c r="J10" s="865"/>
      <c r="K10" s="865"/>
      <c r="L10" s="865"/>
      <c r="M10" s="864" t="s">
        <v>87</v>
      </c>
      <c r="N10" s="865"/>
      <c r="O10" s="865"/>
      <c r="P10" s="866"/>
      <c r="Q10" s="867" t="s">
        <v>312</v>
      </c>
      <c r="R10" s="865"/>
      <c r="S10" s="865"/>
      <c r="T10" s="868"/>
    </row>
    <row r="11" spans="1:20" ht="25.5">
      <c r="A11" s="82"/>
      <c r="B11" s="872"/>
      <c r="C11" s="874"/>
      <c r="D11" s="874"/>
      <c r="E11" s="206" t="s">
        <v>229</v>
      </c>
      <c r="F11" s="207" t="s">
        <v>230</v>
      </c>
      <c r="G11" s="495" t="s">
        <v>231</v>
      </c>
      <c r="H11" s="208" t="s">
        <v>308</v>
      </c>
      <c r="I11" s="206" t="s">
        <v>229</v>
      </c>
      <c r="J11" s="497" t="s">
        <v>230</v>
      </c>
      <c r="K11" s="207" t="s">
        <v>231</v>
      </c>
      <c r="L11" s="495" t="s">
        <v>308</v>
      </c>
      <c r="M11" s="206" t="s">
        <v>229</v>
      </c>
      <c r="N11" s="207" t="s">
        <v>230</v>
      </c>
      <c r="O11" s="495" t="s">
        <v>231</v>
      </c>
      <c r="P11" s="208" t="s">
        <v>308</v>
      </c>
      <c r="Q11" s="497" t="s">
        <v>229</v>
      </c>
      <c r="R11" s="497" t="s">
        <v>230</v>
      </c>
      <c r="S11" s="207" t="s">
        <v>231</v>
      </c>
      <c r="T11" s="209" t="s">
        <v>308</v>
      </c>
    </row>
    <row r="12" spans="1:20" ht="12.75">
      <c r="A12" s="82"/>
      <c r="B12" s="210"/>
      <c r="C12" s="211" t="s">
        <v>42</v>
      </c>
      <c r="D12" s="211"/>
      <c r="E12" s="212" t="s">
        <v>44</v>
      </c>
      <c r="F12" s="213" t="s">
        <v>44</v>
      </c>
      <c r="G12" s="496" t="s">
        <v>94</v>
      </c>
      <c r="H12" s="214" t="s">
        <v>307</v>
      </c>
      <c r="I12" s="212" t="s">
        <v>44</v>
      </c>
      <c r="J12" s="498" t="s">
        <v>44</v>
      </c>
      <c r="K12" s="213" t="s">
        <v>94</v>
      </c>
      <c r="L12" s="496" t="s">
        <v>307</v>
      </c>
      <c r="M12" s="212" t="s">
        <v>44</v>
      </c>
      <c r="N12" s="213" t="s">
        <v>44</v>
      </c>
      <c r="O12" s="496" t="s">
        <v>94</v>
      </c>
      <c r="P12" s="214" t="s">
        <v>307</v>
      </c>
      <c r="Q12" s="498" t="s">
        <v>44</v>
      </c>
      <c r="R12" s="498" t="s">
        <v>44</v>
      </c>
      <c r="S12" s="213" t="s">
        <v>94</v>
      </c>
      <c r="T12" s="215" t="s">
        <v>307</v>
      </c>
    </row>
    <row r="13" spans="1:20" ht="12.75">
      <c r="A13" s="82"/>
      <c r="B13" s="216">
        <v>1</v>
      </c>
      <c r="C13" s="217">
        <v>35</v>
      </c>
      <c r="D13" s="218" t="s">
        <v>289</v>
      </c>
      <c r="E13" s="599"/>
      <c r="F13" s="600"/>
      <c r="G13" s="607"/>
      <c r="H13" s="601"/>
      <c r="I13" s="599"/>
      <c r="J13" s="600"/>
      <c r="K13" s="607"/>
      <c r="L13" s="601"/>
      <c r="M13" s="602">
        <f>E13+I13</f>
        <v>0</v>
      </c>
      <c r="N13" s="603">
        <f aca="true" t="shared" si="0" ref="N13:N24">F13+J13</f>
        <v>0</v>
      </c>
      <c r="O13" s="604">
        <f aca="true" t="shared" si="1" ref="O13:O24">G13+K13</f>
        <v>0</v>
      </c>
      <c r="P13" s="605">
        <f aca="true" t="shared" si="2" ref="P13:P24">H13+L13</f>
        <v>0</v>
      </c>
      <c r="Q13" s="606"/>
      <c r="R13" s="606"/>
      <c r="S13" s="607"/>
      <c r="T13" s="608"/>
    </row>
    <row r="14" spans="1:20" ht="12.75">
      <c r="A14" s="82"/>
      <c r="B14" s="216"/>
      <c r="C14" s="217"/>
      <c r="D14" s="218" t="s">
        <v>290</v>
      </c>
      <c r="E14" s="609"/>
      <c r="F14" s="610"/>
      <c r="G14" s="617"/>
      <c r="H14" s="611"/>
      <c r="I14" s="609"/>
      <c r="J14" s="610"/>
      <c r="K14" s="617"/>
      <c r="L14" s="611"/>
      <c r="M14" s="612">
        <f aca="true" t="shared" si="3" ref="M14:M24">E14+I14</f>
        <v>0</v>
      </c>
      <c r="N14" s="613">
        <f t="shared" si="0"/>
        <v>0</v>
      </c>
      <c r="O14" s="614">
        <f t="shared" si="1"/>
        <v>0</v>
      </c>
      <c r="P14" s="615">
        <f t="shared" si="2"/>
        <v>0</v>
      </c>
      <c r="Q14" s="616"/>
      <c r="R14" s="616"/>
      <c r="S14" s="617"/>
      <c r="T14" s="618"/>
    </row>
    <row r="15" spans="1:20" ht="12.75">
      <c r="A15" s="82"/>
      <c r="B15" s="216"/>
      <c r="C15" s="217"/>
      <c r="D15" s="218" t="s">
        <v>291</v>
      </c>
      <c r="E15" s="609"/>
      <c r="F15" s="610"/>
      <c r="G15" s="617"/>
      <c r="H15" s="611"/>
      <c r="I15" s="609"/>
      <c r="J15" s="610"/>
      <c r="K15" s="617"/>
      <c r="L15" s="611"/>
      <c r="M15" s="612">
        <f t="shared" si="3"/>
        <v>0</v>
      </c>
      <c r="N15" s="613">
        <f t="shared" si="0"/>
        <v>0</v>
      </c>
      <c r="O15" s="614">
        <f t="shared" si="1"/>
        <v>0</v>
      </c>
      <c r="P15" s="615">
        <f t="shared" si="2"/>
        <v>0</v>
      </c>
      <c r="Q15" s="616"/>
      <c r="R15" s="616"/>
      <c r="S15" s="617"/>
      <c r="T15" s="618"/>
    </row>
    <row r="16" spans="1:20" ht="12.75">
      <c r="A16" s="82"/>
      <c r="B16" s="216"/>
      <c r="C16" s="217"/>
      <c r="D16" s="218" t="s">
        <v>292</v>
      </c>
      <c r="E16" s="609"/>
      <c r="F16" s="610"/>
      <c r="G16" s="617"/>
      <c r="H16" s="611"/>
      <c r="I16" s="609"/>
      <c r="J16" s="610"/>
      <c r="K16" s="617"/>
      <c r="L16" s="611"/>
      <c r="M16" s="612">
        <f t="shared" si="3"/>
        <v>0</v>
      </c>
      <c r="N16" s="613">
        <f t="shared" si="0"/>
        <v>0</v>
      </c>
      <c r="O16" s="614">
        <f t="shared" si="1"/>
        <v>0</v>
      </c>
      <c r="P16" s="615">
        <f t="shared" si="2"/>
        <v>0</v>
      </c>
      <c r="Q16" s="616"/>
      <c r="R16" s="616"/>
      <c r="S16" s="617"/>
      <c r="T16" s="618"/>
    </row>
    <row r="17" spans="1:20" ht="12.75">
      <c r="A17" s="82"/>
      <c r="B17" s="216"/>
      <c r="C17" s="217"/>
      <c r="D17" s="218" t="s">
        <v>293</v>
      </c>
      <c r="E17" s="609"/>
      <c r="F17" s="610"/>
      <c r="G17" s="617"/>
      <c r="H17" s="611"/>
      <c r="I17" s="609"/>
      <c r="J17" s="610"/>
      <c r="K17" s="617"/>
      <c r="L17" s="611"/>
      <c r="M17" s="612">
        <f t="shared" si="3"/>
        <v>0</v>
      </c>
      <c r="N17" s="613">
        <f t="shared" si="0"/>
        <v>0</v>
      </c>
      <c r="O17" s="614">
        <f t="shared" si="1"/>
        <v>0</v>
      </c>
      <c r="P17" s="615">
        <f t="shared" si="2"/>
        <v>0</v>
      </c>
      <c r="Q17" s="616"/>
      <c r="R17" s="616"/>
      <c r="S17" s="617"/>
      <c r="T17" s="618"/>
    </row>
    <row r="18" spans="1:20" ht="12.75">
      <c r="A18" s="82"/>
      <c r="B18" s="216"/>
      <c r="C18" s="217"/>
      <c r="D18" s="597" t="s">
        <v>294</v>
      </c>
      <c r="E18" s="619">
        <f aca="true" t="shared" si="4" ref="E18:L18">E19+E20</f>
        <v>0</v>
      </c>
      <c r="F18" s="620"/>
      <c r="G18" s="625">
        <f t="shared" si="4"/>
        <v>0</v>
      </c>
      <c r="H18" s="621">
        <f t="shared" si="4"/>
        <v>0</v>
      </c>
      <c r="I18" s="619">
        <f t="shared" si="4"/>
        <v>0</v>
      </c>
      <c r="J18" s="620"/>
      <c r="K18" s="625">
        <f t="shared" si="4"/>
        <v>0</v>
      </c>
      <c r="L18" s="621">
        <f t="shared" si="4"/>
        <v>0</v>
      </c>
      <c r="M18" s="619">
        <f t="shared" si="3"/>
        <v>0</v>
      </c>
      <c r="N18" s="620"/>
      <c r="O18" s="622">
        <f t="shared" si="1"/>
        <v>0</v>
      </c>
      <c r="P18" s="621">
        <f t="shared" si="2"/>
        <v>0</v>
      </c>
      <c r="Q18" s="623">
        <f>Q19+Q20</f>
        <v>0</v>
      </c>
      <c r="R18" s="624"/>
      <c r="S18" s="625">
        <f>S19+S20</f>
        <v>0</v>
      </c>
      <c r="T18" s="626">
        <f>T19+T20</f>
        <v>0</v>
      </c>
    </row>
    <row r="19" spans="1:20" ht="12.75">
      <c r="A19" s="82"/>
      <c r="B19" s="216"/>
      <c r="C19" s="217"/>
      <c r="D19" s="598" t="s">
        <v>332</v>
      </c>
      <c r="E19" s="627"/>
      <c r="F19" s="628"/>
      <c r="G19" s="631"/>
      <c r="H19" s="629"/>
      <c r="I19" s="627"/>
      <c r="J19" s="628"/>
      <c r="K19" s="631"/>
      <c r="L19" s="629"/>
      <c r="M19" s="619">
        <f t="shared" si="3"/>
        <v>0</v>
      </c>
      <c r="N19" s="628"/>
      <c r="O19" s="622">
        <f>G19+K19</f>
        <v>0</v>
      </c>
      <c r="P19" s="621">
        <f>H19+L19</f>
        <v>0</v>
      </c>
      <c r="Q19" s="630"/>
      <c r="R19" s="628"/>
      <c r="S19" s="631"/>
      <c r="T19" s="632"/>
    </row>
    <row r="20" spans="1:20" ht="12.75">
      <c r="A20" s="82"/>
      <c r="B20" s="216"/>
      <c r="C20" s="217"/>
      <c r="D20" s="218" t="s">
        <v>333</v>
      </c>
      <c r="E20" s="609"/>
      <c r="F20" s="633"/>
      <c r="G20" s="617"/>
      <c r="H20" s="611"/>
      <c r="I20" s="609"/>
      <c r="J20" s="633"/>
      <c r="K20" s="617"/>
      <c r="L20" s="611"/>
      <c r="M20" s="619">
        <f t="shared" si="3"/>
        <v>0</v>
      </c>
      <c r="N20" s="633"/>
      <c r="O20" s="622">
        <f>G20+K20</f>
        <v>0</v>
      </c>
      <c r="P20" s="621">
        <f>H20+L20</f>
        <v>0</v>
      </c>
      <c r="Q20" s="616"/>
      <c r="R20" s="633"/>
      <c r="S20" s="617"/>
      <c r="T20" s="618"/>
    </row>
    <row r="21" spans="1:20" ht="12.75">
      <c r="A21" s="82"/>
      <c r="B21" s="216"/>
      <c r="C21" s="217"/>
      <c r="D21" s="218" t="s">
        <v>295</v>
      </c>
      <c r="E21" s="609"/>
      <c r="F21" s="610"/>
      <c r="G21" s="617"/>
      <c r="H21" s="611"/>
      <c r="I21" s="609"/>
      <c r="J21" s="610"/>
      <c r="K21" s="617"/>
      <c r="L21" s="611"/>
      <c r="M21" s="612">
        <f t="shared" si="3"/>
        <v>0</v>
      </c>
      <c r="N21" s="613">
        <f t="shared" si="0"/>
        <v>0</v>
      </c>
      <c r="O21" s="614">
        <f t="shared" si="1"/>
        <v>0</v>
      </c>
      <c r="P21" s="615">
        <f t="shared" si="2"/>
        <v>0</v>
      </c>
      <c r="Q21" s="616"/>
      <c r="R21" s="616"/>
      <c r="S21" s="617"/>
      <c r="T21" s="618"/>
    </row>
    <row r="22" spans="1:20" ht="12.75">
      <c r="A22" s="82"/>
      <c r="B22" s="216"/>
      <c r="C22" s="217"/>
      <c r="D22" s="218" t="s">
        <v>296</v>
      </c>
      <c r="E22" s="609"/>
      <c r="F22" s="610"/>
      <c r="G22" s="617"/>
      <c r="H22" s="611"/>
      <c r="I22" s="609"/>
      <c r="J22" s="610"/>
      <c r="K22" s="617"/>
      <c r="L22" s="611"/>
      <c r="M22" s="612">
        <f t="shared" si="3"/>
        <v>0</v>
      </c>
      <c r="N22" s="613">
        <f t="shared" si="0"/>
        <v>0</v>
      </c>
      <c r="O22" s="614">
        <f t="shared" si="1"/>
        <v>0</v>
      </c>
      <c r="P22" s="615">
        <f t="shared" si="2"/>
        <v>0</v>
      </c>
      <c r="Q22" s="616"/>
      <c r="R22" s="616"/>
      <c r="S22" s="617"/>
      <c r="T22" s="618"/>
    </row>
    <row r="23" spans="1:20" ht="12.75">
      <c r="A23" s="82"/>
      <c r="B23" s="216"/>
      <c r="C23" s="217"/>
      <c r="D23" s="218" t="s">
        <v>297</v>
      </c>
      <c r="E23" s="609"/>
      <c r="F23" s="610"/>
      <c r="G23" s="617"/>
      <c r="H23" s="611"/>
      <c r="I23" s="609"/>
      <c r="J23" s="610"/>
      <c r="K23" s="617"/>
      <c r="L23" s="611"/>
      <c r="M23" s="612">
        <f t="shared" si="3"/>
        <v>0</v>
      </c>
      <c r="N23" s="613">
        <f t="shared" si="0"/>
        <v>0</v>
      </c>
      <c r="O23" s="614">
        <f t="shared" si="1"/>
        <v>0</v>
      </c>
      <c r="P23" s="615">
        <f t="shared" si="2"/>
        <v>0</v>
      </c>
      <c r="Q23" s="616"/>
      <c r="R23" s="616"/>
      <c r="S23" s="617"/>
      <c r="T23" s="618"/>
    </row>
    <row r="24" spans="1:20" ht="12.75">
      <c r="A24" s="82"/>
      <c r="B24" s="216"/>
      <c r="C24" s="217"/>
      <c r="D24" s="220" t="s">
        <v>228</v>
      </c>
      <c r="E24" s="634"/>
      <c r="F24" s="635"/>
      <c r="G24" s="642"/>
      <c r="H24" s="636"/>
      <c r="I24" s="634"/>
      <c r="J24" s="635"/>
      <c r="K24" s="642"/>
      <c r="L24" s="636"/>
      <c r="M24" s="637">
        <f t="shared" si="3"/>
        <v>0</v>
      </c>
      <c r="N24" s="638">
        <f t="shared" si="0"/>
        <v>0</v>
      </c>
      <c r="O24" s="639">
        <f t="shared" si="1"/>
        <v>0</v>
      </c>
      <c r="P24" s="640">
        <f t="shared" si="2"/>
        <v>0</v>
      </c>
      <c r="Q24" s="641"/>
      <c r="R24" s="641"/>
      <c r="S24" s="642"/>
      <c r="T24" s="643"/>
    </row>
    <row r="25" spans="1:20" ht="12.75">
      <c r="A25" s="82"/>
      <c r="B25" s="221"/>
      <c r="C25" s="222"/>
      <c r="D25" s="223" t="s">
        <v>232</v>
      </c>
      <c r="E25" s="644">
        <f>SUM(E13:E18)+SUM(E21:E24)</f>
        <v>0</v>
      </c>
      <c r="F25" s="644">
        <f>SUM(F13:F17)+SUM(F21:F24)</f>
        <v>0</v>
      </c>
      <c r="G25" s="676">
        <f aca="true" t="shared" si="5" ref="G25:T25">SUM(G13:G18)+SUM(G21:G24)</f>
        <v>0</v>
      </c>
      <c r="H25" s="676">
        <f t="shared" si="5"/>
        <v>0</v>
      </c>
      <c r="I25" s="644">
        <f t="shared" si="5"/>
        <v>0</v>
      </c>
      <c r="J25" s="644">
        <f>SUM(J13:J17)+SUM(J21:J24)</f>
        <v>0</v>
      </c>
      <c r="K25" s="676">
        <f t="shared" si="5"/>
        <v>0</v>
      </c>
      <c r="L25" s="676">
        <f t="shared" si="5"/>
        <v>0</v>
      </c>
      <c r="M25" s="644">
        <f t="shared" si="5"/>
        <v>0</v>
      </c>
      <c r="N25" s="644">
        <f>SUM(N13:N17)+SUM(N21:N24)</f>
        <v>0</v>
      </c>
      <c r="O25" s="676">
        <f t="shared" si="5"/>
        <v>0</v>
      </c>
      <c r="P25" s="676">
        <f t="shared" si="5"/>
        <v>0</v>
      </c>
      <c r="Q25" s="644">
        <f>SUM(Q13:Q18)+SUM(Q21:Q24)</f>
        <v>0</v>
      </c>
      <c r="R25" s="644">
        <f>SUM(R13:R17)+SUM(R21:R24)</f>
        <v>0</v>
      </c>
      <c r="S25" s="676">
        <f t="shared" si="5"/>
        <v>0</v>
      </c>
      <c r="T25" s="676">
        <f t="shared" si="5"/>
        <v>0</v>
      </c>
    </row>
    <row r="26" spans="1:20" ht="12.75">
      <c r="A26" s="82"/>
      <c r="B26" s="216">
        <v>2</v>
      </c>
      <c r="C26" s="217">
        <v>20</v>
      </c>
      <c r="D26" s="228" t="s">
        <v>289</v>
      </c>
      <c r="E26" s="599"/>
      <c r="F26" s="600"/>
      <c r="G26" s="607"/>
      <c r="H26" s="601"/>
      <c r="I26" s="599"/>
      <c r="J26" s="600"/>
      <c r="K26" s="607"/>
      <c r="L26" s="601"/>
      <c r="M26" s="602">
        <f aca="true" t="shared" si="6" ref="M26:M37">E26+I26</f>
        <v>0</v>
      </c>
      <c r="N26" s="603">
        <f aca="true" t="shared" si="7" ref="N26:N37">F26+J26</f>
        <v>0</v>
      </c>
      <c r="O26" s="604">
        <f aca="true" t="shared" si="8" ref="O26:O37">G26+K26</f>
        <v>0</v>
      </c>
      <c r="P26" s="605">
        <f aca="true" t="shared" si="9" ref="P26:P37">H26+L26</f>
        <v>0</v>
      </c>
      <c r="Q26" s="606"/>
      <c r="R26" s="606"/>
      <c r="S26" s="607"/>
      <c r="T26" s="608"/>
    </row>
    <row r="27" spans="1:20" ht="12.75">
      <c r="A27" s="82"/>
      <c r="B27" s="216"/>
      <c r="C27" s="217"/>
      <c r="D27" s="218" t="s">
        <v>290</v>
      </c>
      <c r="E27" s="609"/>
      <c r="F27" s="610"/>
      <c r="G27" s="617"/>
      <c r="H27" s="611"/>
      <c r="I27" s="609"/>
      <c r="J27" s="610"/>
      <c r="K27" s="617"/>
      <c r="L27" s="611"/>
      <c r="M27" s="612">
        <f t="shared" si="6"/>
        <v>0</v>
      </c>
      <c r="N27" s="613">
        <f t="shared" si="7"/>
        <v>0</v>
      </c>
      <c r="O27" s="614">
        <f t="shared" si="8"/>
        <v>0</v>
      </c>
      <c r="P27" s="615">
        <f t="shared" si="9"/>
        <v>0</v>
      </c>
      <c r="Q27" s="616"/>
      <c r="R27" s="616"/>
      <c r="S27" s="617"/>
      <c r="T27" s="618"/>
    </row>
    <row r="28" spans="1:20" ht="12.75">
      <c r="A28" s="82"/>
      <c r="B28" s="216"/>
      <c r="C28" s="217"/>
      <c r="D28" s="218" t="s">
        <v>291</v>
      </c>
      <c r="E28" s="609"/>
      <c r="F28" s="610"/>
      <c r="G28" s="617"/>
      <c r="H28" s="611"/>
      <c r="I28" s="609"/>
      <c r="J28" s="610"/>
      <c r="K28" s="617"/>
      <c r="L28" s="611"/>
      <c r="M28" s="612">
        <f t="shared" si="6"/>
        <v>0</v>
      </c>
      <c r="N28" s="613">
        <f t="shared" si="7"/>
        <v>0</v>
      </c>
      <c r="O28" s="614">
        <f t="shared" si="8"/>
        <v>0</v>
      </c>
      <c r="P28" s="615">
        <f t="shared" si="9"/>
        <v>0</v>
      </c>
      <c r="Q28" s="616"/>
      <c r="R28" s="616"/>
      <c r="S28" s="617"/>
      <c r="T28" s="618"/>
    </row>
    <row r="29" spans="1:20" ht="12.75">
      <c r="A29" s="82"/>
      <c r="B29" s="216"/>
      <c r="C29" s="217"/>
      <c r="D29" s="218" t="s">
        <v>292</v>
      </c>
      <c r="E29" s="609"/>
      <c r="F29" s="610"/>
      <c r="G29" s="617"/>
      <c r="H29" s="611"/>
      <c r="I29" s="609"/>
      <c r="J29" s="610"/>
      <c r="K29" s="617"/>
      <c r="L29" s="611"/>
      <c r="M29" s="612">
        <f t="shared" si="6"/>
        <v>0</v>
      </c>
      <c r="N29" s="613">
        <f t="shared" si="7"/>
        <v>0</v>
      </c>
      <c r="O29" s="614">
        <f t="shared" si="8"/>
        <v>0</v>
      </c>
      <c r="P29" s="615">
        <f t="shared" si="9"/>
        <v>0</v>
      </c>
      <c r="Q29" s="616"/>
      <c r="R29" s="616"/>
      <c r="S29" s="617"/>
      <c r="T29" s="618"/>
    </row>
    <row r="30" spans="1:20" ht="12.75">
      <c r="A30" s="82"/>
      <c r="B30" s="216"/>
      <c r="C30" s="217"/>
      <c r="D30" s="218" t="s">
        <v>293</v>
      </c>
      <c r="E30" s="609"/>
      <c r="F30" s="610"/>
      <c r="G30" s="617"/>
      <c r="H30" s="611"/>
      <c r="I30" s="609"/>
      <c r="J30" s="610"/>
      <c r="K30" s="617"/>
      <c r="L30" s="611"/>
      <c r="M30" s="612">
        <f t="shared" si="6"/>
        <v>0</v>
      </c>
      <c r="N30" s="613">
        <f t="shared" si="7"/>
        <v>0</v>
      </c>
      <c r="O30" s="614">
        <f t="shared" si="8"/>
        <v>0</v>
      </c>
      <c r="P30" s="615">
        <f t="shared" si="9"/>
        <v>0</v>
      </c>
      <c r="Q30" s="616"/>
      <c r="R30" s="616"/>
      <c r="S30" s="617"/>
      <c r="T30" s="618"/>
    </row>
    <row r="31" spans="1:20" ht="12.75">
      <c r="A31" s="82"/>
      <c r="B31" s="216"/>
      <c r="C31" s="217"/>
      <c r="D31" s="597" t="s">
        <v>294</v>
      </c>
      <c r="E31" s="619">
        <f>E32+E33</f>
        <v>0</v>
      </c>
      <c r="F31" s="620"/>
      <c r="G31" s="625">
        <f>G32+G33</f>
        <v>0</v>
      </c>
      <c r="H31" s="621">
        <f>H32+H33</f>
        <v>0</v>
      </c>
      <c r="I31" s="619">
        <f>I32+I33</f>
        <v>0</v>
      </c>
      <c r="J31" s="620"/>
      <c r="K31" s="625">
        <f>K32+K33</f>
        <v>0</v>
      </c>
      <c r="L31" s="621">
        <f>L32+L33</f>
        <v>0</v>
      </c>
      <c r="M31" s="619">
        <f t="shared" si="6"/>
        <v>0</v>
      </c>
      <c r="N31" s="620"/>
      <c r="O31" s="622">
        <f t="shared" si="8"/>
        <v>0</v>
      </c>
      <c r="P31" s="621">
        <f t="shared" si="9"/>
        <v>0</v>
      </c>
      <c r="Q31" s="623">
        <f>Q32+Q33</f>
        <v>0</v>
      </c>
      <c r="R31" s="624"/>
      <c r="S31" s="625">
        <f>S32+S33</f>
        <v>0</v>
      </c>
      <c r="T31" s="626">
        <f>T32+T33</f>
        <v>0</v>
      </c>
    </row>
    <row r="32" spans="1:20" ht="12.75">
      <c r="A32" s="82"/>
      <c r="B32" s="216"/>
      <c r="C32" s="217"/>
      <c r="D32" s="598" t="s">
        <v>332</v>
      </c>
      <c r="E32" s="627"/>
      <c r="F32" s="628"/>
      <c r="G32" s="631"/>
      <c r="H32" s="629"/>
      <c r="I32" s="627"/>
      <c r="J32" s="628"/>
      <c r="K32" s="631"/>
      <c r="L32" s="629"/>
      <c r="M32" s="619">
        <f t="shared" si="6"/>
        <v>0</v>
      </c>
      <c r="N32" s="628"/>
      <c r="O32" s="622">
        <f t="shared" si="8"/>
        <v>0</v>
      </c>
      <c r="P32" s="621">
        <f t="shared" si="9"/>
        <v>0</v>
      </c>
      <c r="Q32" s="630"/>
      <c r="R32" s="628"/>
      <c r="S32" s="631"/>
      <c r="T32" s="632"/>
    </row>
    <row r="33" spans="1:20" ht="12.75">
      <c r="A33" s="82"/>
      <c r="B33" s="216"/>
      <c r="C33" s="217"/>
      <c r="D33" s="218" t="s">
        <v>333</v>
      </c>
      <c r="E33" s="609"/>
      <c r="F33" s="633"/>
      <c r="G33" s="617"/>
      <c r="H33" s="611"/>
      <c r="I33" s="609"/>
      <c r="J33" s="633"/>
      <c r="K33" s="617"/>
      <c r="L33" s="611"/>
      <c r="M33" s="619">
        <f t="shared" si="6"/>
        <v>0</v>
      </c>
      <c r="N33" s="633"/>
      <c r="O33" s="622">
        <f t="shared" si="8"/>
        <v>0</v>
      </c>
      <c r="P33" s="621">
        <f t="shared" si="9"/>
        <v>0</v>
      </c>
      <c r="Q33" s="616"/>
      <c r="R33" s="633"/>
      <c r="S33" s="617"/>
      <c r="T33" s="618"/>
    </row>
    <row r="34" spans="1:20" ht="12.75">
      <c r="A34" s="82"/>
      <c r="B34" s="216"/>
      <c r="C34" s="217"/>
      <c r="D34" s="218" t="s">
        <v>295</v>
      </c>
      <c r="E34" s="609"/>
      <c r="F34" s="610"/>
      <c r="G34" s="617"/>
      <c r="H34" s="611"/>
      <c r="I34" s="609"/>
      <c r="J34" s="610"/>
      <c r="K34" s="617"/>
      <c r="L34" s="611"/>
      <c r="M34" s="612">
        <f t="shared" si="6"/>
        <v>0</v>
      </c>
      <c r="N34" s="613">
        <f t="shared" si="7"/>
        <v>0</v>
      </c>
      <c r="O34" s="614">
        <f t="shared" si="8"/>
        <v>0</v>
      </c>
      <c r="P34" s="615">
        <f t="shared" si="9"/>
        <v>0</v>
      </c>
      <c r="Q34" s="616"/>
      <c r="R34" s="616"/>
      <c r="S34" s="617"/>
      <c r="T34" s="618"/>
    </row>
    <row r="35" spans="1:20" ht="12.75">
      <c r="A35" s="82"/>
      <c r="B35" s="216"/>
      <c r="C35" s="217"/>
      <c r="D35" s="218" t="s">
        <v>296</v>
      </c>
      <c r="E35" s="609"/>
      <c r="F35" s="610"/>
      <c r="G35" s="617"/>
      <c r="H35" s="611"/>
      <c r="I35" s="609"/>
      <c r="J35" s="610"/>
      <c r="K35" s="617"/>
      <c r="L35" s="611"/>
      <c r="M35" s="612">
        <f t="shared" si="6"/>
        <v>0</v>
      </c>
      <c r="N35" s="613">
        <f t="shared" si="7"/>
        <v>0</v>
      </c>
      <c r="O35" s="614">
        <f t="shared" si="8"/>
        <v>0</v>
      </c>
      <c r="P35" s="615">
        <f t="shared" si="9"/>
        <v>0</v>
      </c>
      <c r="Q35" s="616"/>
      <c r="R35" s="616"/>
      <c r="S35" s="617"/>
      <c r="T35" s="618"/>
    </row>
    <row r="36" spans="1:20" ht="12.75">
      <c r="A36" s="82"/>
      <c r="B36" s="216"/>
      <c r="C36" s="217"/>
      <c r="D36" s="218" t="s">
        <v>297</v>
      </c>
      <c r="E36" s="609"/>
      <c r="F36" s="610"/>
      <c r="G36" s="617"/>
      <c r="H36" s="611"/>
      <c r="I36" s="609"/>
      <c r="J36" s="610"/>
      <c r="K36" s="617"/>
      <c r="L36" s="611"/>
      <c r="M36" s="612">
        <f t="shared" si="6"/>
        <v>0</v>
      </c>
      <c r="N36" s="613">
        <f t="shared" si="7"/>
        <v>0</v>
      </c>
      <c r="O36" s="614">
        <f t="shared" si="8"/>
        <v>0</v>
      </c>
      <c r="P36" s="615">
        <f t="shared" si="9"/>
        <v>0</v>
      </c>
      <c r="Q36" s="616"/>
      <c r="R36" s="616"/>
      <c r="S36" s="617"/>
      <c r="T36" s="618"/>
    </row>
    <row r="37" spans="1:20" ht="12.75">
      <c r="A37" s="82"/>
      <c r="B37" s="216"/>
      <c r="C37" s="217"/>
      <c r="D37" s="220" t="s">
        <v>228</v>
      </c>
      <c r="E37" s="634"/>
      <c r="F37" s="635"/>
      <c r="G37" s="642"/>
      <c r="H37" s="636"/>
      <c r="I37" s="634"/>
      <c r="J37" s="635"/>
      <c r="K37" s="642"/>
      <c r="L37" s="636"/>
      <c r="M37" s="637">
        <f t="shared" si="6"/>
        <v>0</v>
      </c>
      <c r="N37" s="638">
        <f t="shared" si="7"/>
        <v>0</v>
      </c>
      <c r="O37" s="639">
        <f t="shared" si="8"/>
        <v>0</v>
      </c>
      <c r="P37" s="640">
        <f t="shared" si="9"/>
        <v>0</v>
      </c>
      <c r="Q37" s="641"/>
      <c r="R37" s="641"/>
      <c r="S37" s="642"/>
      <c r="T37" s="643"/>
    </row>
    <row r="38" spans="1:20" ht="12.75">
      <c r="A38" s="82"/>
      <c r="B38" s="221"/>
      <c r="C38" s="222"/>
      <c r="D38" s="223" t="s">
        <v>233</v>
      </c>
      <c r="E38" s="644">
        <f>SUM(E26:E31)+SUM(E34:E37)</f>
        <v>0</v>
      </c>
      <c r="F38" s="644">
        <f>SUM(F26:F30)+SUM(F34:F37)</f>
        <v>0</v>
      </c>
      <c r="G38" s="676">
        <f>SUM(G26:G31)+SUM(G34:G37)</f>
        <v>0</v>
      </c>
      <c r="H38" s="676">
        <f>SUM(H26:H31)+SUM(H34:H37)</f>
        <v>0</v>
      </c>
      <c r="I38" s="644">
        <f>SUM(I26:I31)+SUM(I34:I37)</f>
        <v>0</v>
      </c>
      <c r="J38" s="644">
        <f>SUM(J26:J30)+SUM(J34:J37)</f>
        <v>0</v>
      </c>
      <c r="K38" s="676">
        <f>SUM(K26:K31)+SUM(K34:K37)</f>
        <v>0</v>
      </c>
      <c r="L38" s="676">
        <f>SUM(L26:L31)+SUM(L34:L37)</f>
        <v>0</v>
      </c>
      <c r="M38" s="644">
        <f>SUM(M26:M31)+SUM(M34:M37)</f>
        <v>0</v>
      </c>
      <c r="N38" s="644">
        <f>SUM(N26:N30)+SUM(N34:N37)</f>
        <v>0</v>
      </c>
      <c r="O38" s="676">
        <f>SUM(O26:O31)+SUM(O34:O37)</f>
        <v>0</v>
      </c>
      <c r="P38" s="676">
        <f>SUM(P26:P31)+SUM(P34:P37)</f>
        <v>0</v>
      </c>
      <c r="Q38" s="644">
        <f>SUM(Q26:Q31)+SUM(Q34:Q37)</f>
        <v>0</v>
      </c>
      <c r="R38" s="644">
        <f>SUM(R26:R30)+SUM(R34:R37)</f>
        <v>0</v>
      </c>
      <c r="S38" s="676">
        <f>SUM(S26:S31)+SUM(S34:S37)</f>
        <v>0</v>
      </c>
      <c r="T38" s="676">
        <f>SUM(T26:T31)+SUM(T34:T37)</f>
        <v>0</v>
      </c>
    </row>
    <row r="39" spans="1:20" ht="12.75">
      <c r="A39" s="82"/>
      <c r="B39" s="216">
        <v>3</v>
      </c>
      <c r="C39" s="217">
        <v>10</v>
      </c>
      <c r="D39" s="218" t="s">
        <v>289</v>
      </c>
      <c r="E39" s="599"/>
      <c r="F39" s="600"/>
      <c r="G39" s="607"/>
      <c r="H39" s="601"/>
      <c r="I39" s="599"/>
      <c r="J39" s="600"/>
      <c r="K39" s="607"/>
      <c r="L39" s="601"/>
      <c r="M39" s="602">
        <f aca="true" t="shared" si="10" ref="M39:M50">E39+I39</f>
        <v>0</v>
      </c>
      <c r="N39" s="603">
        <f aca="true" t="shared" si="11" ref="N39:N50">F39+J39</f>
        <v>0</v>
      </c>
      <c r="O39" s="604">
        <f aca="true" t="shared" si="12" ref="O39:O50">G39+K39</f>
        <v>0</v>
      </c>
      <c r="P39" s="605">
        <f aca="true" t="shared" si="13" ref="P39:P50">H39+L39</f>
        <v>0</v>
      </c>
      <c r="Q39" s="606"/>
      <c r="R39" s="606"/>
      <c r="S39" s="607"/>
      <c r="T39" s="608"/>
    </row>
    <row r="40" spans="1:20" ht="12.75">
      <c r="A40" s="82"/>
      <c r="B40" s="216"/>
      <c r="C40" s="217"/>
      <c r="D40" s="218" t="s">
        <v>290</v>
      </c>
      <c r="E40" s="609"/>
      <c r="F40" s="610"/>
      <c r="G40" s="617"/>
      <c r="H40" s="611"/>
      <c r="I40" s="609"/>
      <c r="J40" s="610"/>
      <c r="K40" s="617"/>
      <c r="L40" s="611"/>
      <c r="M40" s="612">
        <f t="shared" si="10"/>
        <v>0</v>
      </c>
      <c r="N40" s="613">
        <f t="shared" si="11"/>
        <v>0</v>
      </c>
      <c r="O40" s="614">
        <f t="shared" si="12"/>
        <v>0</v>
      </c>
      <c r="P40" s="615">
        <f t="shared" si="13"/>
        <v>0</v>
      </c>
      <c r="Q40" s="616"/>
      <c r="R40" s="616"/>
      <c r="S40" s="617"/>
      <c r="T40" s="618"/>
    </row>
    <row r="41" spans="1:20" ht="12.75">
      <c r="A41" s="82"/>
      <c r="B41" s="216"/>
      <c r="C41" s="217"/>
      <c r="D41" s="218" t="s">
        <v>291</v>
      </c>
      <c r="E41" s="609"/>
      <c r="F41" s="610"/>
      <c r="G41" s="617"/>
      <c r="H41" s="611"/>
      <c r="I41" s="609"/>
      <c r="J41" s="610"/>
      <c r="K41" s="617"/>
      <c r="L41" s="611"/>
      <c r="M41" s="612">
        <f t="shared" si="10"/>
        <v>0</v>
      </c>
      <c r="N41" s="613">
        <f t="shared" si="11"/>
        <v>0</v>
      </c>
      <c r="O41" s="614">
        <f t="shared" si="12"/>
        <v>0</v>
      </c>
      <c r="P41" s="615">
        <f t="shared" si="13"/>
        <v>0</v>
      </c>
      <c r="Q41" s="616"/>
      <c r="R41" s="616"/>
      <c r="S41" s="617"/>
      <c r="T41" s="618"/>
    </row>
    <row r="42" spans="1:20" ht="12.75">
      <c r="A42" s="82"/>
      <c r="B42" s="216"/>
      <c r="C42" s="217"/>
      <c r="D42" s="218" t="s">
        <v>292</v>
      </c>
      <c r="E42" s="609"/>
      <c r="F42" s="610"/>
      <c r="G42" s="617"/>
      <c r="H42" s="611"/>
      <c r="I42" s="609"/>
      <c r="J42" s="610"/>
      <c r="K42" s="617"/>
      <c r="L42" s="611"/>
      <c r="M42" s="612">
        <f t="shared" si="10"/>
        <v>0</v>
      </c>
      <c r="N42" s="613">
        <f t="shared" si="11"/>
        <v>0</v>
      </c>
      <c r="O42" s="614">
        <f t="shared" si="12"/>
        <v>0</v>
      </c>
      <c r="P42" s="615">
        <f t="shared" si="13"/>
        <v>0</v>
      </c>
      <c r="Q42" s="616"/>
      <c r="R42" s="616"/>
      <c r="S42" s="617"/>
      <c r="T42" s="618"/>
    </row>
    <row r="43" spans="1:20" ht="12.75">
      <c r="A43" s="82"/>
      <c r="B43" s="216"/>
      <c r="C43" s="217"/>
      <c r="D43" s="218" t="s">
        <v>293</v>
      </c>
      <c r="E43" s="609"/>
      <c r="F43" s="610"/>
      <c r="G43" s="617"/>
      <c r="H43" s="611"/>
      <c r="I43" s="609"/>
      <c r="J43" s="610"/>
      <c r="K43" s="617"/>
      <c r="L43" s="611"/>
      <c r="M43" s="612">
        <f t="shared" si="10"/>
        <v>0</v>
      </c>
      <c r="N43" s="613">
        <f t="shared" si="11"/>
        <v>0</v>
      </c>
      <c r="O43" s="614">
        <f t="shared" si="12"/>
        <v>0</v>
      </c>
      <c r="P43" s="615">
        <f t="shared" si="13"/>
        <v>0</v>
      </c>
      <c r="Q43" s="616"/>
      <c r="R43" s="616"/>
      <c r="S43" s="617"/>
      <c r="T43" s="618"/>
    </row>
    <row r="44" spans="1:20" ht="12.75">
      <c r="A44" s="82"/>
      <c r="B44" s="216"/>
      <c r="C44" s="217"/>
      <c r="D44" s="597" t="s">
        <v>294</v>
      </c>
      <c r="E44" s="619">
        <f>E45+E46</f>
        <v>0</v>
      </c>
      <c r="F44" s="620"/>
      <c r="G44" s="625">
        <f>G45+G46</f>
        <v>0</v>
      </c>
      <c r="H44" s="621">
        <f>H45+H46</f>
        <v>0</v>
      </c>
      <c r="I44" s="619">
        <f>I45+I46</f>
        <v>0</v>
      </c>
      <c r="J44" s="620"/>
      <c r="K44" s="625">
        <f>K45+K46</f>
        <v>0</v>
      </c>
      <c r="L44" s="621">
        <f>L45+L46</f>
        <v>0</v>
      </c>
      <c r="M44" s="619">
        <f t="shared" si="10"/>
        <v>0</v>
      </c>
      <c r="N44" s="620"/>
      <c r="O44" s="622">
        <f t="shared" si="12"/>
        <v>0</v>
      </c>
      <c r="P44" s="621">
        <f t="shared" si="13"/>
        <v>0</v>
      </c>
      <c r="Q44" s="623">
        <f>Q45+Q46</f>
        <v>0</v>
      </c>
      <c r="R44" s="624"/>
      <c r="S44" s="625">
        <f>S45+S46</f>
        <v>0</v>
      </c>
      <c r="T44" s="626">
        <f>T45+T46</f>
        <v>0</v>
      </c>
    </row>
    <row r="45" spans="1:20" ht="12.75">
      <c r="A45" s="82"/>
      <c r="B45" s="216"/>
      <c r="C45" s="217"/>
      <c r="D45" s="598" t="s">
        <v>332</v>
      </c>
      <c r="E45" s="627"/>
      <c r="F45" s="628"/>
      <c r="G45" s="631"/>
      <c r="H45" s="629"/>
      <c r="I45" s="627"/>
      <c r="J45" s="628"/>
      <c r="K45" s="631"/>
      <c r="L45" s="629"/>
      <c r="M45" s="619">
        <f t="shared" si="10"/>
        <v>0</v>
      </c>
      <c r="N45" s="628"/>
      <c r="O45" s="622">
        <f t="shared" si="12"/>
        <v>0</v>
      </c>
      <c r="P45" s="621">
        <f t="shared" si="13"/>
        <v>0</v>
      </c>
      <c r="Q45" s="630"/>
      <c r="R45" s="628"/>
      <c r="S45" s="631"/>
      <c r="T45" s="632"/>
    </row>
    <row r="46" spans="1:20" ht="12.75">
      <c r="A46" s="82"/>
      <c r="B46" s="216"/>
      <c r="C46" s="217"/>
      <c r="D46" s="218" t="s">
        <v>333</v>
      </c>
      <c r="E46" s="609"/>
      <c r="F46" s="633"/>
      <c r="G46" s="617"/>
      <c r="H46" s="611"/>
      <c r="I46" s="609"/>
      <c r="J46" s="633"/>
      <c r="K46" s="617"/>
      <c r="L46" s="611"/>
      <c r="M46" s="619">
        <f t="shared" si="10"/>
        <v>0</v>
      </c>
      <c r="N46" s="633"/>
      <c r="O46" s="622">
        <f t="shared" si="12"/>
        <v>0</v>
      </c>
      <c r="P46" s="621">
        <f t="shared" si="13"/>
        <v>0</v>
      </c>
      <c r="Q46" s="616"/>
      <c r="R46" s="633"/>
      <c r="S46" s="617"/>
      <c r="T46" s="618"/>
    </row>
    <row r="47" spans="1:20" ht="12.75">
      <c r="A47" s="82"/>
      <c r="B47" s="216"/>
      <c r="C47" s="217"/>
      <c r="D47" s="218" t="s">
        <v>295</v>
      </c>
      <c r="E47" s="609"/>
      <c r="F47" s="610"/>
      <c r="G47" s="617"/>
      <c r="H47" s="611"/>
      <c r="I47" s="609"/>
      <c r="J47" s="610"/>
      <c r="K47" s="617"/>
      <c r="L47" s="611"/>
      <c r="M47" s="612">
        <f t="shared" si="10"/>
        <v>0</v>
      </c>
      <c r="N47" s="613">
        <f t="shared" si="11"/>
        <v>0</v>
      </c>
      <c r="O47" s="614">
        <f t="shared" si="12"/>
        <v>0</v>
      </c>
      <c r="P47" s="615">
        <f t="shared" si="13"/>
        <v>0</v>
      </c>
      <c r="Q47" s="616"/>
      <c r="R47" s="616"/>
      <c r="S47" s="617"/>
      <c r="T47" s="618"/>
    </row>
    <row r="48" spans="1:20" ht="12.75">
      <c r="A48" s="82"/>
      <c r="B48" s="216"/>
      <c r="C48" s="217"/>
      <c r="D48" s="218" t="s">
        <v>296</v>
      </c>
      <c r="E48" s="609"/>
      <c r="F48" s="610"/>
      <c r="G48" s="617"/>
      <c r="H48" s="611"/>
      <c r="I48" s="609"/>
      <c r="J48" s="610"/>
      <c r="K48" s="617"/>
      <c r="L48" s="611"/>
      <c r="M48" s="612">
        <f t="shared" si="10"/>
        <v>0</v>
      </c>
      <c r="N48" s="613">
        <f t="shared" si="11"/>
        <v>0</v>
      </c>
      <c r="O48" s="614">
        <f t="shared" si="12"/>
        <v>0</v>
      </c>
      <c r="P48" s="615">
        <f t="shared" si="13"/>
        <v>0</v>
      </c>
      <c r="Q48" s="616"/>
      <c r="R48" s="616"/>
      <c r="S48" s="617"/>
      <c r="T48" s="618"/>
    </row>
    <row r="49" spans="1:20" ht="12.75">
      <c r="A49" s="82"/>
      <c r="B49" s="216"/>
      <c r="C49" s="217"/>
      <c r="D49" s="219" t="s">
        <v>297</v>
      </c>
      <c r="E49" s="609"/>
      <c r="F49" s="610"/>
      <c r="G49" s="617"/>
      <c r="H49" s="611"/>
      <c r="I49" s="609"/>
      <c r="J49" s="610"/>
      <c r="K49" s="617"/>
      <c r="L49" s="611"/>
      <c r="M49" s="612">
        <f t="shared" si="10"/>
        <v>0</v>
      </c>
      <c r="N49" s="613">
        <f t="shared" si="11"/>
        <v>0</v>
      </c>
      <c r="O49" s="614">
        <f t="shared" si="12"/>
        <v>0</v>
      </c>
      <c r="P49" s="615">
        <f t="shared" si="13"/>
        <v>0</v>
      </c>
      <c r="Q49" s="616"/>
      <c r="R49" s="616"/>
      <c r="S49" s="617"/>
      <c r="T49" s="618"/>
    </row>
    <row r="50" spans="1:20" ht="12.75">
      <c r="A50" s="82"/>
      <c r="B50" s="216"/>
      <c r="C50" s="217"/>
      <c r="D50" s="220" t="s">
        <v>228</v>
      </c>
      <c r="E50" s="634"/>
      <c r="F50" s="635"/>
      <c r="G50" s="642"/>
      <c r="H50" s="636"/>
      <c r="I50" s="634"/>
      <c r="J50" s="635"/>
      <c r="K50" s="642"/>
      <c r="L50" s="636"/>
      <c r="M50" s="637">
        <f t="shared" si="10"/>
        <v>0</v>
      </c>
      <c r="N50" s="638">
        <f t="shared" si="11"/>
        <v>0</v>
      </c>
      <c r="O50" s="639">
        <f t="shared" si="12"/>
        <v>0</v>
      </c>
      <c r="P50" s="640">
        <f t="shared" si="13"/>
        <v>0</v>
      </c>
      <c r="Q50" s="641"/>
      <c r="R50" s="641"/>
      <c r="S50" s="642"/>
      <c r="T50" s="643"/>
    </row>
    <row r="51" spans="1:20" ht="12.75">
      <c r="A51" s="82"/>
      <c r="B51" s="221"/>
      <c r="C51" s="222"/>
      <c r="D51" s="223" t="s">
        <v>234</v>
      </c>
      <c r="E51" s="644">
        <f>SUM(E39:E44)+SUM(E47:E50)</f>
        <v>0</v>
      </c>
      <c r="F51" s="644">
        <f>SUM(F39:F43)+SUM(F47:F50)</f>
        <v>0</v>
      </c>
      <c r="G51" s="676">
        <f>SUM(G39:G44)+SUM(G47:G50)</f>
        <v>0</v>
      </c>
      <c r="H51" s="676">
        <f>SUM(H39:H44)+SUM(H47:H50)</f>
        <v>0</v>
      </c>
      <c r="I51" s="644">
        <f>SUM(I39:I44)+SUM(I47:I50)</f>
        <v>0</v>
      </c>
      <c r="J51" s="644">
        <f>SUM(J39:J43)+SUM(J47:J50)</f>
        <v>0</v>
      </c>
      <c r="K51" s="676">
        <f>SUM(K39:K44)+SUM(K47:K50)</f>
        <v>0</v>
      </c>
      <c r="L51" s="676">
        <f>SUM(L39:L44)+SUM(L47:L50)</f>
        <v>0</v>
      </c>
      <c r="M51" s="644">
        <f>SUM(M39:M44)+SUM(M47:M50)</f>
        <v>0</v>
      </c>
      <c r="N51" s="644">
        <f>SUM(N39:N43)+SUM(N47:N50)</f>
        <v>0</v>
      </c>
      <c r="O51" s="676">
        <f>SUM(O39:O44)+SUM(O47:O50)</f>
        <v>0</v>
      </c>
      <c r="P51" s="676">
        <f>SUM(P39:P44)+SUM(P47:P50)</f>
        <v>0</v>
      </c>
      <c r="Q51" s="644">
        <f>SUM(Q39:Q44)+SUM(Q47:Q50)</f>
        <v>0</v>
      </c>
      <c r="R51" s="644">
        <f>SUM(R39:R43)+SUM(R47:R50)</f>
        <v>0</v>
      </c>
      <c r="S51" s="676">
        <f>SUM(S39:S44)+SUM(S47:S50)</f>
        <v>0</v>
      </c>
      <c r="T51" s="676">
        <f>SUM(T39:T44)+SUM(T47:T50)</f>
        <v>0</v>
      </c>
    </row>
    <row r="52" spans="1:20" ht="12.75">
      <c r="A52" s="82"/>
      <c r="B52" s="216">
        <v>4</v>
      </c>
      <c r="C52" s="217" t="s">
        <v>223</v>
      </c>
      <c r="D52" s="218" t="s">
        <v>289</v>
      </c>
      <c r="E52" s="599"/>
      <c r="F52" s="600"/>
      <c r="G52" s="607"/>
      <c r="H52" s="601"/>
      <c r="I52" s="599"/>
      <c r="J52" s="600"/>
      <c r="K52" s="607"/>
      <c r="L52" s="601"/>
      <c r="M52" s="602">
        <f aca="true" t="shared" si="14" ref="M52:M63">E52+I52</f>
        <v>0</v>
      </c>
      <c r="N52" s="603">
        <f aca="true" t="shared" si="15" ref="N52:N63">F52+J52</f>
        <v>0</v>
      </c>
      <c r="O52" s="604">
        <f aca="true" t="shared" si="16" ref="O52:O63">G52+K52</f>
        <v>0</v>
      </c>
      <c r="P52" s="605">
        <f aca="true" t="shared" si="17" ref="P52:P63">H52+L52</f>
        <v>0</v>
      </c>
      <c r="Q52" s="606"/>
      <c r="R52" s="606"/>
      <c r="S52" s="607"/>
      <c r="T52" s="608"/>
    </row>
    <row r="53" spans="1:20" ht="12.75">
      <c r="A53" s="82"/>
      <c r="B53" s="216"/>
      <c r="C53" s="217"/>
      <c r="D53" s="218" t="s">
        <v>290</v>
      </c>
      <c r="E53" s="609"/>
      <c r="F53" s="610"/>
      <c r="G53" s="617"/>
      <c r="H53" s="611"/>
      <c r="I53" s="609"/>
      <c r="J53" s="610"/>
      <c r="K53" s="617"/>
      <c r="L53" s="611"/>
      <c r="M53" s="612">
        <f t="shared" si="14"/>
        <v>0</v>
      </c>
      <c r="N53" s="613">
        <f t="shared" si="15"/>
        <v>0</v>
      </c>
      <c r="O53" s="614">
        <f t="shared" si="16"/>
        <v>0</v>
      </c>
      <c r="P53" s="615">
        <f t="shared" si="17"/>
        <v>0</v>
      </c>
      <c r="Q53" s="616"/>
      <c r="R53" s="616"/>
      <c r="S53" s="617"/>
      <c r="T53" s="618"/>
    </row>
    <row r="54" spans="1:20" ht="12.75">
      <c r="A54" s="82"/>
      <c r="B54" s="216"/>
      <c r="C54" s="217"/>
      <c r="D54" s="218" t="s">
        <v>291</v>
      </c>
      <c r="E54" s="609"/>
      <c r="F54" s="610"/>
      <c r="G54" s="617"/>
      <c r="H54" s="611"/>
      <c r="I54" s="609"/>
      <c r="J54" s="610"/>
      <c r="K54" s="617"/>
      <c r="L54" s="611"/>
      <c r="M54" s="612">
        <f t="shared" si="14"/>
        <v>0</v>
      </c>
      <c r="N54" s="613">
        <f t="shared" si="15"/>
        <v>0</v>
      </c>
      <c r="O54" s="614">
        <f t="shared" si="16"/>
        <v>0</v>
      </c>
      <c r="P54" s="615">
        <f t="shared" si="17"/>
        <v>0</v>
      </c>
      <c r="Q54" s="616"/>
      <c r="R54" s="616"/>
      <c r="S54" s="617"/>
      <c r="T54" s="618"/>
    </row>
    <row r="55" spans="1:20" ht="12.75">
      <c r="A55" s="82"/>
      <c r="B55" s="216"/>
      <c r="C55" s="217"/>
      <c r="D55" s="218" t="s">
        <v>292</v>
      </c>
      <c r="E55" s="609"/>
      <c r="F55" s="610"/>
      <c r="G55" s="617"/>
      <c r="H55" s="611"/>
      <c r="I55" s="609"/>
      <c r="J55" s="610"/>
      <c r="K55" s="617"/>
      <c r="L55" s="611"/>
      <c r="M55" s="612">
        <f t="shared" si="14"/>
        <v>0</v>
      </c>
      <c r="N55" s="613">
        <f t="shared" si="15"/>
        <v>0</v>
      </c>
      <c r="O55" s="614">
        <f t="shared" si="16"/>
        <v>0</v>
      </c>
      <c r="P55" s="615">
        <f t="shared" si="17"/>
        <v>0</v>
      </c>
      <c r="Q55" s="616"/>
      <c r="R55" s="616"/>
      <c r="S55" s="617"/>
      <c r="T55" s="618"/>
    </row>
    <row r="56" spans="1:20" ht="12.75">
      <c r="A56" s="82"/>
      <c r="B56" s="216"/>
      <c r="C56" s="217"/>
      <c r="D56" s="218" t="s">
        <v>293</v>
      </c>
      <c r="E56" s="609"/>
      <c r="F56" s="610"/>
      <c r="G56" s="617"/>
      <c r="H56" s="611"/>
      <c r="I56" s="609"/>
      <c r="J56" s="610"/>
      <c r="K56" s="617"/>
      <c r="L56" s="611"/>
      <c r="M56" s="612">
        <f t="shared" si="14"/>
        <v>0</v>
      </c>
      <c r="N56" s="613">
        <f t="shared" si="15"/>
        <v>0</v>
      </c>
      <c r="O56" s="614">
        <f t="shared" si="16"/>
        <v>0</v>
      </c>
      <c r="P56" s="615">
        <f t="shared" si="17"/>
        <v>0</v>
      </c>
      <c r="Q56" s="616"/>
      <c r="R56" s="616"/>
      <c r="S56" s="617"/>
      <c r="T56" s="618"/>
    </row>
    <row r="57" spans="1:20" ht="12.75">
      <c r="A57" s="82"/>
      <c r="B57" s="216"/>
      <c r="C57" s="217"/>
      <c r="D57" s="597" t="s">
        <v>294</v>
      </c>
      <c r="E57" s="619">
        <f>E58+E59</f>
        <v>0</v>
      </c>
      <c r="F57" s="620"/>
      <c r="G57" s="625">
        <f>G58+G59</f>
        <v>0</v>
      </c>
      <c r="H57" s="621">
        <f>H58+H59</f>
        <v>0</v>
      </c>
      <c r="I57" s="619">
        <f>I58+I59</f>
        <v>0</v>
      </c>
      <c r="J57" s="620"/>
      <c r="K57" s="625">
        <f>K58+K59</f>
        <v>0</v>
      </c>
      <c r="L57" s="621">
        <f>L58+L59</f>
        <v>0</v>
      </c>
      <c r="M57" s="619">
        <f t="shared" si="14"/>
        <v>0</v>
      </c>
      <c r="N57" s="620"/>
      <c r="O57" s="622">
        <f t="shared" si="16"/>
        <v>0</v>
      </c>
      <c r="P57" s="621">
        <f t="shared" si="17"/>
        <v>0</v>
      </c>
      <c r="Q57" s="623">
        <f>Q58+Q59</f>
        <v>0</v>
      </c>
      <c r="R57" s="624"/>
      <c r="S57" s="625">
        <f>S58+S59</f>
        <v>0</v>
      </c>
      <c r="T57" s="626">
        <f>T58+T59</f>
        <v>0</v>
      </c>
    </row>
    <row r="58" spans="1:20" ht="12.75">
      <c r="A58" s="82"/>
      <c r="B58" s="216"/>
      <c r="C58" s="217"/>
      <c r="D58" s="598" t="s">
        <v>332</v>
      </c>
      <c r="E58" s="627"/>
      <c r="F58" s="628"/>
      <c r="G58" s="631"/>
      <c r="H58" s="629"/>
      <c r="I58" s="627"/>
      <c r="J58" s="628"/>
      <c r="K58" s="631"/>
      <c r="L58" s="629"/>
      <c r="M58" s="619">
        <f t="shared" si="14"/>
        <v>0</v>
      </c>
      <c r="N58" s="628"/>
      <c r="O58" s="622">
        <f t="shared" si="16"/>
        <v>0</v>
      </c>
      <c r="P58" s="621">
        <f t="shared" si="17"/>
        <v>0</v>
      </c>
      <c r="Q58" s="630"/>
      <c r="R58" s="628"/>
      <c r="S58" s="631"/>
      <c r="T58" s="632"/>
    </row>
    <row r="59" spans="1:20" ht="12.75">
      <c r="A59" s="82"/>
      <c r="B59" s="216"/>
      <c r="C59" s="217"/>
      <c r="D59" s="218" t="s">
        <v>333</v>
      </c>
      <c r="E59" s="609"/>
      <c r="F59" s="633"/>
      <c r="G59" s="617"/>
      <c r="H59" s="611"/>
      <c r="I59" s="609"/>
      <c r="J59" s="633"/>
      <c r="K59" s="617"/>
      <c r="L59" s="611"/>
      <c r="M59" s="619">
        <f t="shared" si="14"/>
        <v>0</v>
      </c>
      <c r="N59" s="633"/>
      <c r="O59" s="622">
        <f t="shared" si="16"/>
        <v>0</v>
      </c>
      <c r="P59" s="621">
        <f t="shared" si="17"/>
        <v>0</v>
      </c>
      <c r="Q59" s="616"/>
      <c r="R59" s="633"/>
      <c r="S59" s="617"/>
      <c r="T59" s="618"/>
    </row>
    <row r="60" spans="1:20" ht="12.75">
      <c r="A60" s="82"/>
      <c r="B60" s="216"/>
      <c r="C60" s="217"/>
      <c r="D60" s="218" t="s">
        <v>295</v>
      </c>
      <c r="E60" s="609"/>
      <c r="F60" s="610"/>
      <c r="G60" s="617"/>
      <c r="H60" s="611"/>
      <c r="I60" s="609"/>
      <c r="J60" s="610"/>
      <c r="K60" s="617"/>
      <c r="L60" s="611"/>
      <c r="M60" s="612">
        <f t="shared" si="14"/>
        <v>0</v>
      </c>
      <c r="N60" s="613">
        <f t="shared" si="15"/>
        <v>0</v>
      </c>
      <c r="O60" s="614">
        <f t="shared" si="16"/>
        <v>0</v>
      </c>
      <c r="P60" s="615">
        <f t="shared" si="17"/>
        <v>0</v>
      </c>
      <c r="Q60" s="616"/>
      <c r="R60" s="616"/>
      <c r="S60" s="617"/>
      <c r="T60" s="618"/>
    </row>
    <row r="61" spans="1:20" ht="12.75">
      <c r="A61" s="82"/>
      <c r="B61" s="216"/>
      <c r="C61" s="217"/>
      <c r="D61" s="218" t="s">
        <v>296</v>
      </c>
      <c r="E61" s="609"/>
      <c r="F61" s="610"/>
      <c r="G61" s="617"/>
      <c r="H61" s="611"/>
      <c r="I61" s="609"/>
      <c r="J61" s="610"/>
      <c r="K61" s="617"/>
      <c r="L61" s="611"/>
      <c r="M61" s="612">
        <f t="shared" si="14"/>
        <v>0</v>
      </c>
      <c r="N61" s="613">
        <f t="shared" si="15"/>
        <v>0</v>
      </c>
      <c r="O61" s="614">
        <f t="shared" si="16"/>
        <v>0</v>
      </c>
      <c r="P61" s="615">
        <f t="shared" si="17"/>
        <v>0</v>
      </c>
      <c r="Q61" s="616"/>
      <c r="R61" s="616"/>
      <c r="S61" s="617"/>
      <c r="T61" s="618"/>
    </row>
    <row r="62" spans="1:20" ht="12.75">
      <c r="A62" s="82"/>
      <c r="B62" s="216"/>
      <c r="C62" s="217"/>
      <c r="D62" s="219" t="s">
        <v>297</v>
      </c>
      <c r="E62" s="609"/>
      <c r="F62" s="610"/>
      <c r="G62" s="617"/>
      <c r="H62" s="611"/>
      <c r="I62" s="609"/>
      <c r="J62" s="610"/>
      <c r="K62" s="617"/>
      <c r="L62" s="611"/>
      <c r="M62" s="612">
        <f t="shared" si="14"/>
        <v>0</v>
      </c>
      <c r="N62" s="613">
        <f t="shared" si="15"/>
        <v>0</v>
      </c>
      <c r="O62" s="614">
        <f t="shared" si="16"/>
        <v>0</v>
      </c>
      <c r="P62" s="615">
        <f t="shared" si="17"/>
        <v>0</v>
      </c>
      <c r="Q62" s="616"/>
      <c r="R62" s="616"/>
      <c r="S62" s="617"/>
      <c r="T62" s="618"/>
    </row>
    <row r="63" spans="1:20" ht="12.75">
      <c r="A63" s="82"/>
      <c r="B63" s="216"/>
      <c r="C63" s="217"/>
      <c r="D63" s="220" t="s">
        <v>228</v>
      </c>
      <c r="E63" s="634"/>
      <c r="F63" s="635"/>
      <c r="G63" s="642"/>
      <c r="H63" s="636"/>
      <c r="I63" s="634"/>
      <c r="J63" s="635"/>
      <c r="K63" s="642"/>
      <c r="L63" s="636"/>
      <c r="M63" s="637">
        <f t="shared" si="14"/>
        <v>0</v>
      </c>
      <c r="N63" s="638">
        <f t="shared" si="15"/>
        <v>0</v>
      </c>
      <c r="O63" s="639">
        <f t="shared" si="16"/>
        <v>0</v>
      </c>
      <c r="P63" s="640">
        <f t="shared" si="17"/>
        <v>0</v>
      </c>
      <c r="Q63" s="641"/>
      <c r="R63" s="641"/>
      <c r="S63" s="642"/>
      <c r="T63" s="643"/>
    </row>
    <row r="64" spans="1:20" ht="12.75">
      <c r="A64" s="82"/>
      <c r="B64" s="221"/>
      <c r="C64" s="222"/>
      <c r="D64" s="223" t="s">
        <v>235</v>
      </c>
      <c r="E64" s="644">
        <f>SUM(E52:E57)+SUM(E60:E63)</f>
        <v>0</v>
      </c>
      <c r="F64" s="644">
        <f>SUM(F52:F56)+SUM(F60:F63)</f>
        <v>0</v>
      </c>
      <c r="G64" s="676">
        <f>SUM(G52:G57)+SUM(G60:G63)</f>
        <v>0</v>
      </c>
      <c r="H64" s="676">
        <f>SUM(H52:H57)+SUM(H60:H63)</f>
        <v>0</v>
      </c>
      <c r="I64" s="644">
        <f>SUM(I52:I57)+SUM(I60:I63)</f>
        <v>0</v>
      </c>
      <c r="J64" s="644">
        <f>SUM(J52:J56)+SUM(J60:J63)</f>
        <v>0</v>
      </c>
      <c r="K64" s="676">
        <f>SUM(K52:K57)+SUM(K60:K63)</f>
        <v>0</v>
      </c>
      <c r="L64" s="676">
        <f>SUM(L52:L57)+SUM(L60:L63)</f>
        <v>0</v>
      </c>
      <c r="M64" s="644">
        <f>SUM(M52:M57)+SUM(M60:M63)</f>
        <v>0</v>
      </c>
      <c r="N64" s="644">
        <f>SUM(N52:N56)+SUM(N60:N63)</f>
        <v>0</v>
      </c>
      <c r="O64" s="676">
        <f>SUM(O52:O57)+SUM(O60:O63)</f>
        <v>0</v>
      </c>
      <c r="P64" s="676">
        <f>SUM(P52:P57)+SUM(P60:P63)</f>
        <v>0</v>
      </c>
      <c r="Q64" s="644">
        <f>SUM(Q52:Q57)+SUM(Q60:Q63)</f>
        <v>0</v>
      </c>
      <c r="R64" s="644">
        <f>SUM(R52:R56)+SUM(R60:R63)</f>
        <v>0</v>
      </c>
      <c r="S64" s="676">
        <f>SUM(S52:S57)+SUM(S60:S63)</f>
        <v>0</v>
      </c>
      <c r="T64" s="676">
        <f>SUM(T52:T57)+SUM(T60:T63)</f>
        <v>0</v>
      </c>
    </row>
    <row r="65" spans="1:20" ht="12.75">
      <c r="A65" s="82"/>
      <c r="B65" s="216">
        <v>5</v>
      </c>
      <c r="C65" s="217" t="s">
        <v>334</v>
      </c>
      <c r="D65" s="218" t="s">
        <v>289</v>
      </c>
      <c r="E65" s="645">
        <f>E13+E26+E39+E52</f>
        <v>0</v>
      </c>
      <c r="F65" s="646">
        <f aca="true" t="shared" si="18" ref="F65:T65">F13+F26+F39+F52</f>
        <v>0</v>
      </c>
      <c r="G65" s="604">
        <f t="shared" si="18"/>
        <v>0</v>
      </c>
      <c r="H65" s="605">
        <f t="shared" si="18"/>
        <v>0</v>
      </c>
      <c r="I65" s="645">
        <f t="shared" si="18"/>
        <v>0</v>
      </c>
      <c r="J65" s="647">
        <f t="shared" si="18"/>
        <v>0</v>
      </c>
      <c r="K65" s="677">
        <f t="shared" si="18"/>
        <v>0</v>
      </c>
      <c r="L65" s="604">
        <f t="shared" si="18"/>
        <v>0</v>
      </c>
      <c r="M65" s="645">
        <f t="shared" si="18"/>
        <v>0</v>
      </c>
      <c r="N65" s="646">
        <f t="shared" si="18"/>
        <v>0</v>
      </c>
      <c r="O65" s="604">
        <f t="shared" si="18"/>
        <v>0</v>
      </c>
      <c r="P65" s="605">
        <f t="shared" si="18"/>
        <v>0</v>
      </c>
      <c r="Q65" s="647">
        <f t="shared" si="18"/>
        <v>0</v>
      </c>
      <c r="R65" s="647">
        <f t="shared" si="18"/>
        <v>0</v>
      </c>
      <c r="S65" s="677">
        <f t="shared" si="18"/>
        <v>0</v>
      </c>
      <c r="T65" s="678">
        <f t="shared" si="18"/>
        <v>0</v>
      </c>
    </row>
    <row r="66" spans="1:20" ht="12.75">
      <c r="A66" s="82"/>
      <c r="B66" s="216"/>
      <c r="C66" s="217"/>
      <c r="D66" s="218" t="s">
        <v>290</v>
      </c>
      <c r="E66" s="648">
        <f aca="true" t="shared" si="19" ref="E66:T66">E14+E27+E40+E53</f>
        <v>0</v>
      </c>
      <c r="F66" s="649">
        <f t="shared" si="19"/>
        <v>0</v>
      </c>
      <c r="G66" s="614">
        <f t="shared" si="19"/>
        <v>0</v>
      </c>
      <c r="H66" s="615">
        <f t="shared" si="19"/>
        <v>0</v>
      </c>
      <c r="I66" s="648">
        <f t="shared" si="19"/>
        <v>0</v>
      </c>
      <c r="J66" s="650">
        <f t="shared" si="19"/>
        <v>0</v>
      </c>
      <c r="K66" s="679">
        <f t="shared" si="19"/>
        <v>0</v>
      </c>
      <c r="L66" s="614">
        <f t="shared" si="19"/>
        <v>0</v>
      </c>
      <c r="M66" s="648">
        <f t="shared" si="19"/>
        <v>0</v>
      </c>
      <c r="N66" s="649">
        <f t="shared" si="19"/>
        <v>0</v>
      </c>
      <c r="O66" s="614">
        <f t="shared" si="19"/>
        <v>0</v>
      </c>
      <c r="P66" s="615">
        <f t="shared" si="19"/>
        <v>0</v>
      </c>
      <c r="Q66" s="650">
        <f t="shared" si="19"/>
        <v>0</v>
      </c>
      <c r="R66" s="650">
        <f t="shared" si="19"/>
        <v>0</v>
      </c>
      <c r="S66" s="679">
        <f t="shared" si="19"/>
        <v>0</v>
      </c>
      <c r="T66" s="680">
        <f t="shared" si="19"/>
        <v>0</v>
      </c>
    </row>
    <row r="67" spans="1:20" ht="12.75">
      <c r="A67" s="82"/>
      <c r="B67" s="216"/>
      <c r="C67" s="217"/>
      <c r="D67" s="218" t="s">
        <v>291</v>
      </c>
      <c r="E67" s="648">
        <f aca="true" t="shared" si="20" ref="E67:T67">E15+E28+E41+E54</f>
        <v>0</v>
      </c>
      <c r="F67" s="649">
        <f t="shared" si="20"/>
        <v>0</v>
      </c>
      <c r="G67" s="614">
        <f t="shared" si="20"/>
        <v>0</v>
      </c>
      <c r="H67" s="615">
        <f t="shared" si="20"/>
        <v>0</v>
      </c>
      <c r="I67" s="648">
        <f t="shared" si="20"/>
        <v>0</v>
      </c>
      <c r="J67" s="650">
        <f t="shared" si="20"/>
        <v>0</v>
      </c>
      <c r="K67" s="679">
        <f t="shared" si="20"/>
        <v>0</v>
      </c>
      <c r="L67" s="614">
        <f t="shared" si="20"/>
        <v>0</v>
      </c>
      <c r="M67" s="648">
        <f t="shared" si="20"/>
        <v>0</v>
      </c>
      <c r="N67" s="649">
        <f t="shared" si="20"/>
        <v>0</v>
      </c>
      <c r="O67" s="614">
        <f t="shared" si="20"/>
        <v>0</v>
      </c>
      <c r="P67" s="615">
        <f t="shared" si="20"/>
        <v>0</v>
      </c>
      <c r="Q67" s="650">
        <f t="shared" si="20"/>
        <v>0</v>
      </c>
      <c r="R67" s="650">
        <f t="shared" si="20"/>
        <v>0</v>
      </c>
      <c r="S67" s="679">
        <f t="shared" si="20"/>
        <v>0</v>
      </c>
      <c r="T67" s="680">
        <f t="shared" si="20"/>
        <v>0</v>
      </c>
    </row>
    <row r="68" spans="1:20" ht="12.75">
      <c r="A68" s="82"/>
      <c r="B68" s="216"/>
      <c r="C68" s="217"/>
      <c r="D68" s="218" t="s">
        <v>292</v>
      </c>
      <c r="E68" s="648">
        <f aca="true" t="shared" si="21" ref="E68:T68">E16+E29+E42+E55</f>
        <v>0</v>
      </c>
      <c r="F68" s="649">
        <f t="shared" si="21"/>
        <v>0</v>
      </c>
      <c r="G68" s="614">
        <f t="shared" si="21"/>
        <v>0</v>
      </c>
      <c r="H68" s="615">
        <f t="shared" si="21"/>
        <v>0</v>
      </c>
      <c r="I68" s="648">
        <f t="shared" si="21"/>
        <v>0</v>
      </c>
      <c r="J68" s="650">
        <f t="shared" si="21"/>
        <v>0</v>
      </c>
      <c r="K68" s="679">
        <f t="shared" si="21"/>
        <v>0</v>
      </c>
      <c r="L68" s="614">
        <f t="shared" si="21"/>
        <v>0</v>
      </c>
      <c r="M68" s="648">
        <f t="shared" si="21"/>
        <v>0</v>
      </c>
      <c r="N68" s="649">
        <f t="shared" si="21"/>
        <v>0</v>
      </c>
      <c r="O68" s="614">
        <f t="shared" si="21"/>
        <v>0</v>
      </c>
      <c r="P68" s="615">
        <f t="shared" si="21"/>
        <v>0</v>
      </c>
      <c r="Q68" s="650">
        <f t="shared" si="21"/>
        <v>0</v>
      </c>
      <c r="R68" s="650">
        <f t="shared" si="21"/>
        <v>0</v>
      </c>
      <c r="S68" s="679">
        <f t="shared" si="21"/>
        <v>0</v>
      </c>
      <c r="T68" s="680">
        <f t="shared" si="21"/>
        <v>0</v>
      </c>
    </row>
    <row r="69" spans="1:20" ht="12.75">
      <c r="A69" s="82"/>
      <c r="B69" s="216"/>
      <c r="C69" s="217"/>
      <c r="D69" s="218" t="s">
        <v>293</v>
      </c>
      <c r="E69" s="648">
        <f aca="true" t="shared" si="22" ref="E69:T69">E17+E30+E43+E56</f>
        <v>0</v>
      </c>
      <c r="F69" s="649">
        <f t="shared" si="22"/>
        <v>0</v>
      </c>
      <c r="G69" s="614">
        <f t="shared" si="22"/>
        <v>0</v>
      </c>
      <c r="H69" s="615">
        <f t="shared" si="22"/>
        <v>0</v>
      </c>
      <c r="I69" s="648">
        <f t="shared" si="22"/>
        <v>0</v>
      </c>
      <c r="J69" s="650">
        <f t="shared" si="22"/>
        <v>0</v>
      </c>
      <c r="K69" s="679">
        <f t="shared" si="22"/>
        <v>0</v>
      </c>
      <c r="L69" s="614">
        <f t="shared" si="22"/>
        <v>0</v>
      </c>
      <c r="M69" s="648">
        <f t="shared" si="22"/>
        <v>0</v>
      </c>
      <c r="N69" s="649">
        <f t="shared" si="22"/>
        <v>0</v>
      </c>
      <c r="O69" s="614">
        <f t="shared" si="22"/>
        <v>0</v>
      </c>
      <c r="P69" s="615">
        <f t="shared" si="22"/>
        <v>0</v>
      </c>
      <c r="Q69" s="650">
        <f t="shared" si="22"/>
        <v>0</v>
      </c>
      <c r="R69" s="650">
        <f t="shared" si="22"/>
        <v>0</v>
      </c>
      <c r="S69" s="679">
        <f t="shared" si="22"/>
        <v>0</v>
      </c>
      <c r="T69" s="680">
        <f t="shared" si="22"/>
        <v>0</v>
      </c>
    </row>
    <row r="70" spans="1:20" ht="12.75">
      <c r="A70" s="82"/>
      <c r="B70" s="216"/>
      <c r="C70" s="217"/>
      <c r="D70" s="597" t="s">
        <v>294</v>
      </c>
      <c r="E70" s="651">
        <f aca="true" t="shared" si="23" ref="E70:T70">E18+E31+E44+E57</f>
        <v>0</v>
      </c>
      <c r="F70" s="620"/>
      <c r="G70" s="622">
        <f t="shared" si="23"/>
        <v>0</v>
      </c>
      <c r="H70" s="621">
        <f t="shared" si="23"/>
        <v>0</v>
      </c>
      <c r="I70" s="651">
        <f t="shared" si="23"/>
        <v>0</v>
      </c>
      <c r="J70" s="620"/>
      <c r="K70" s="625">
        <f t="shared" si="23"/>
        <v>0</v>
      </c>
      <c r="L70" s="622">
        <f t="shared" si="23"/>
        <v>0</v>
      </c>
      <c r="M70" s="651">
        <f t="shared" si="23"/>
        <v>0</v>
      </c>
      <c r="N70" s="620"/>
      <c r="O70" s="622">
        <f t="shared" si="23"/>
        <v>0</v>
      </c>
      <c r="P70" s="621">
        <f t="shared" si="23"/>
        <v>0</v>
      </c>
      <c r="Q70" s="652">
        <f t="shared" si="23"/>
        <v>0</v>
      </c>
      <c r="R70" s="620"/>
      <c r="S70" s="625">
        <f t="shared" si="23"/>
        <v>0</v>
      </c>
      <c r="T70" s="626">
        <f t="shared" si="23"/>
        <v>0</v>
      </c>
    </row>
    <row r="71" spans="1:20" ht="12.75">
      <c r="A71" s="82"/>
      <c r="B71" s="216"/>
      <c r="C71" s="217"/>
      <c r="D71" s="598" t="s">
        <v>332</v>
      </c>
      <c r="E71" s="653">
        <f>E19+E32+E45+E58</f>
        <v>0</v>
      </c>
      <c r="F71" s="628"/>
      <c r="G71" s="681">
        <f aca="true" t="shared" si="24" ref="G71:I72">G19+G32+G45+G58</f>
        <v>0</v>
      </c>
      <c r="H71" s="682">
        <f t="shared" si="24"/>
        <v>0</v>
      </c>
      <c r="I71" s="653">
        <f t="shared" si="24"/>
        <v>0</v>
      </c>
      <c r="J71" s="628"/>
      <c r="K71" s="683">
        <f aca="true" t="shared" si="25" ref="K71:M72">K19+K32+K45+K58</f>
        <v>0</v>
      </c>
      <c r="L71" s="681">
        <f t="shared" si="25"/>
        <v>0</v>
      </c>
      <c r="M71" s="653">
        <f t="shared" si="25"/>
        <v>0</v>
      </c>
      <c r="N71" s="628"/>
      <c r="O71" s="681">
        <f aca="true" t="shared" si="26" ref="O71:Q72">O19+O32+O45+O58</f>
        <v>0</v>
      </c>
      <c r="P71" s="682">
        <f t="shared" si="26"/>
        <v>0</v>
      </c>
      <c r="Q71" s="654">
        <f t="shared" si="26"/>
        <v>0</v>
      </c>
      <c r="R71" s="628"/>
      <c r="S71" s="683">
        <f>S19+S32+S45+S58</f>
        <v>0</v>
      </c>
      <c r="T71" s="684">
        <f>T19+T32+T45+T58</f>
        <v>0</v>
      </c>
    </row>
    <row r="72" spans="1:20" ht="12.75">
      <c r="A72" s="82"/>
      <c r="B72" s="216"/>
      <c r="C72" s="217"/>
      <c r="D72" s="218" t="s">
        <v>333</v>
      </c>
      <c r="E72" s="648">
        <f>E20+E33+E46+E59</f>
        <v>0</v>
      </c>
      <c r="F72" s="628"/>
      <c r="G72" s="614">
        <f t="shared" si="24"/>
        <v>0</v>
      </c>
      <c r="H72" s="615">
        <f t="shared" si="24"/>
        <v>0</v>
      </c>
      <c r="I72" s="648">
        <f t="shared" si="24"/>
        <v>0</v>
      </c>
      <c r="J72" s="628"/>
      <c r="K72" s="679">
        <f t="shared" si="25"/>
        <v>0</v>
      </c>
      <c r="L72" s="614">
        <f t="shared" si="25"/>
        <v>0</v>
      </c>
      <c r="M72" s="648">
        <f t="shared" si="25"/>
        <v>0</v>
      </c>
      <c r="N72" s="628"/>
      <c r="O72" s="614">
        <f t="shared" si="26"/>
        <v>0</v>
      </c>
      <c r="P72" s="615">
        <f t="shared" si="26"/>
        <v>0</v>
      </c>
      <c r="Q72" s="650">
        <f t="shared" si="26"/>
        <v>0</v>
      </c>
      <c r="R72" s="628"/>
      <c r="S72" s="679">
        <f>S20+S33+S46+S59</f>
        <v>0</v>
      </c>
      <c r="T72" s="680">
        <f>T20+T33+T46+T59</f>
        <v>0</v>
      </c>
    </row>
    <row r="73" spans="1:20" ht="12.75">
      <c r="A73" s="82"/>
      <c r="B73" s="216"/>
      <c r="C73" s="217"/>
      <c r="D73" s="218" t="s">
        <v>295</v>
      </c>
      <c r="E73" s="648">
        <f aca="true" t="shared" si="27" ref="E73:T73">E21+E34+E47+E60</f>
        <v>0</v>
      </c>
      <c r="F73" s="649">
        <f t="shared" si="27"/>
        <v>0</v>
      </c>
      <c r="G73" s="614">
        <f t="shared" si="27"/>
        <v>0</v>
      </c>
      <c r="H73" s="615">
        <f t="shared" si="27"/>
        <v>0</v>
      </c>
      <c r="I73" s="648">
        <f t="shared" si="27"/>
        <v>0</v>
      </c>
      <c r="J73" s="650">
        <f t="shared" si="27"/>
        <v>0</v>
      </c>
      <c r="K73" s="679">
        <f t="shared" si="27"/>
        <v>0</v>
      </c>
      <c r="L73" s="614">
        <f t="shared" si="27"/>
        <v>0</v>
      </c>
      <c r="M73" s="648">
        <f t="shared" si="27"/>
        <v>0</v>
      </c>
      <c r="N73" s="649">
        <f t="shared" si="27"/>
        <v>0</v>
      </c>
      <c r="O73" s="614">
        <f t="shared" si="27"/>
        <v>0</v>
      </c>
      <c r="P73" s="615">
        <f t="shared" si="27"/>
        <v>0</v>
      </c>
      <c r="Q73" s="650">
        <f t="shared" si="27"/>
        <v>0</v>
      </c>
      <c r="R73" s="650">
        <f t="shared" si="27"/>
        <v>0</v>
      </c>
      <c r="S73" s="679">
        <f t="shared" si="27"/>
        <v>0</v>
      </c>
      <c r="T73" s="680">
        <f t="shared" si="27"/>
        <v>0</v>
      </c>
    </row>
    <row r="74" spans="1:20" ht="12.75">
      <c r="A74" s="82"/>
      <c r="B74" s="216"/>
      <c r="C74" s="217"/>
      <c r="D74" s="218" t="s">
        <v>296</v>
      </c>
      <c r="E74" s="648">
        <f aca="true" t="shared" si="28" ref="E74:T74">E22+E35+E48+E61</f>
        <v>0</v>
      </c>
      <c r="F74" s="649">
        <f t="shared" si="28"/>
        <v>0</v>
      </c>
      <c r="G74" s="614">
        <f t="shared" si="28"/>
        <v>0</v>
      </c>
      <c r="H74" s="615">
        <f t="shared" si="28"/>
        <v>0</v>
      </c>
      <c r="I74" s="648">
        <f t="shared" si="28"/>
        <v>0</v>
      </c>
      <c r="J74" s="650">
        <f t="shared" si="28"/>
        <v>0</v>
      </c>
      <c r="K74" s="679">
        <f t="shared" si="28"/>
        <v>0</v>
      </c>
      <c r="L74" s="614">
        <f t="shared" si="28"/>
        <v>0</v>
      </c>
      <c r="M74" s="648">
        <f t="shared" si="28"/>
        <v>0</v>
      </c>
      <c r="N74" s="649">
        <f t="shared" si="28"/>
        <v>0</v>
      </c>
      <c r="O74" s="614">
        <f t="shared" si="28"/>
        <v>0</v>
      </c>
      <c r="P74" s="615">
        <f t="shared" si="28"/>
        <v>0</v>
      </c>
      <c r="Q74" s="650">
        <f t="shared" si="28"/>
        <v>0</v>
      </c>
      <c r="R74" s="650">
        <f t="shared" si="28"/>
        <v>0</v>
      </c>
      <c r="S74" s="679">
        <f t="shared" si="28"/>
        <v>0</v>
      </c>
      <c r="T74" s="680">
        <f t="shared" si="28"/>
        <v>0</v>
      </c>
    </row>
    <row r="75" spans="1:20" ht="12.75">
      <c r="A75" s="82"/>
      <c r="B75" s="216"/>
      <c r="C75" s="217"/>
      <c r="D75" s="219" t="s">
        <v>297</v>
      </c>
      <c r="E75" s="655">
        <f aca="true" t="shared" si="29" ref="E75:T75">E23+E36+E49+E62</f>
        <v>0</v>
      </c>
      <c r="F75" s="656">
        <f t="shared" si="29"/>
        <v>0</v>
      </c>
      <c r="G75" s="685">
        <f t="shared" si="29"/>
        <v>0</v>
      </c>
      <c r="H75" s="686">
        <f t="shared" si="29"/>
        <v>0</v>
      </c>
      <c r="I75" s="655">
        <f t="shared" si="29"/>
        <v>0</v>
      </c>
      <c r="J75" s="657">
        <f t="shared" si="29"/>
        <v>0</v>
      </c>
      <c r="K75" s="687">
        <f t="shared" si="29"/>
        <v>0</v>
      </c>
      <c r="L75" s="685">
        <f t="shared" si="29"/>
        <v>0</v>
      </c>
      <c r="M75" s="655">
        <f t="shared" si="29"/>
        <v>0</v>
      </c>
      <c r="N75" s="656">
        <f t="shared" si="29"/>
        <v>0</v>
      </c>
      <c r="O75" s="685">
        <f t="shared" si="29"/>
        <v>0</v>
      </c>
      <c r="P75" s="686">
        <f t="shared" si="29"/>
        <v>0</v>
      </c>
      <c r="Q75" s="657">
        <f t="shared" si="29"/>
        <v>0</v>
      </c>
      <c r="R75" s="657">
        <f t="shared" si="29"/>
        <v>0</v>
      </c>
      <c r="S75" s="687">
        <f t="shared" si="29"/>
        <v>0</v>
      </c>
      <c r="T75" s="688">
        <f t="shared" si="29"/>
        <v>0</v>
      </c>
    </row>
    <row r="76" spans="1:20" ht="12.75">
      <c r="A76" s="82"/>
      <c r="B76" s="216"/>
      <c r="C76" s="217"/>
      <c r="D76" s="220" t="s">
        <v>228</v>
      </c>
      <c r="E76" s="658">
        <f aca="true" t="shared" si="30" ref="E76:T76">E24+E37+E50+E63</f>
        <v>0</v>
      </c>
      <c r="F76" s="659">
        <f t="shared" si="30"/>
        <v>0</v>
      </c>
      <c r="G76" s="639">
        <f t="shared" si="30"/>
        <v>0</v>
      </c>
      <c r="H76" s="640">
        <f t="shared" si="30"/>
        <v>0</v>
      </c>
      <c r="I76" s="658">
        <f t="shared" si="30"/>
        <v>0</v>
      </c>
      <c r="J76" s="660">
        <f t="shared" si="30"/>
        <v>0</v>
      </c>
      <c r="K76" s="689">
        <f t="shared" si="30"/>
        <v>0</v>
      </c>
      <c r="L76" s="639">
        <f t="shared" si="30"/>
        <v>0</v>
      </c>
      <c r="M76" s="658">
        <f t="shared" si="30"/>
        <v>0</v>
      </c>
      <c r="N76" s="659">
        <f t="shared" si="30"/>
        <v>0</v>
      </c>
      <c r="O76" s="639">
        <f t="shared" si="30"/>
        <v>0</v>
      </c>
      <c r="P76" s="640">
        <f t="shared" si="30"/>
        <v>0</v>
      </c>
      <c r="Q76" s="660">
        <f t="shared" si="30"/>
        <v>0</v>
      </c>
      <c r="R76" s="660">
        <f t="shared" si="30"/>
        <v>0</v>
      </c>
      <c r="S76" s="689">
        <f t="shared" si="30"/>
        <v>0</v>
      </c>
      <c r="T76" s="690">
        <f t="shared" si="30"/>
        <v>0</v>
      </c>
    </row>
    <row r="77" spans="1:20" ht="13.5" thickBot="1">
      <c r="A77" s="82"/>
      <c r="B77" s="241"/>
      <c r="C77" s="242"/>
      <c r="D77" s="243" t="s">
        <v>92</v>
      </c>
      <c r="E77" s="661">
        <f>SUM(E65:E70)+SUM(E73:E76)</f>
        <v>0</v>
      </c>
      <c r="F77" s="662">
        <f>SUM(F65:F69)+SUM(F73:F76)</f>
        <v>0</v>
      </c>
      <c r="G77" s="691">
        <f>SUM(G65:G70)+SUM(G73:G76)</f>
        <v>0</v>
      </c>
      <c r="H77" s="692">
        <f>SUM(H65:H70)+SUM(H73:H76)</f>
        <v>0</v>
      </c>
      <c r="I77" s="661">
        <f>SUM(I65:I70)+SUM(I73:I76)</f>
        <v>0</v>
      </c>
      <c r="J77" s="663">
        <f>SUM(J65:J69)+SUM(J73:J76)</f>
        <v>0</v>
      </c>
      <c r="K77" s="693">
        <f>SUM(K65:K70)+SUM(K73:K76)</f>
        <v>0</v>
      </c>
      <c r="L77" s="691">
        <f>SUM(L65:L70)+SUM(L73:L76)</f>
        <v>0</v>
      </c>
      <c r="M77" s="661">
        <f>SUM(M65:M70)+SUM(M73:M76)</f>
        <v>0</v>
      </c>
      <c r="N77" s="662">
        <f>SUM(N65:N69)+SUM(N73:N76)</f>
        <v>0</v>
      </c>
      <c r="O77" s="691">
        <f>SUM(O65:O70)+SUM(O73:O76)</f>
        <v>0</v>
      </c>
      <c r="P77" s="692">
        <f>SUM(P65:P70)+SUM(P73:P76)</f>
        <v>0</v>
      </c>
      <c r="Q77" s="663">
        <f>SUM(Q65:Q70)+SUM(Q73:Q76)</f>
        <v>0</v>
      </c>
      <c r="R77" s="663">
        <f>SUM(R65:R69)+SUM(R73:R76)</f>
        <v>0</v>
      </c>
      <c r="S77" s="693">
        <f>SUM(S65:S70)+SUM(S73:S76)</f>
        <v>0</v>
      </c>
      <c r="T77" s="694">
        <f>SUM(T65:T70)+SUM(T73:T76)</f>
        <v>0</v>
      </c>
    </row>
    <row r="78" spans="1:13" ht="9" customHeight="1" thickTop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</row>
  </sheetData>
  <sheetProtection/>
  <mergeCells count="9">
    <mergeCell ref="M10:P10"/>
    <mergeCell ref="Q10:T10"/>
    <mergeCell ref="B7:T7"/>
    <mergeCell ref="I10:L10"/>
    <mergeCell ref="B8:F8"/>
    <mergeCell ref="B10:B11"/>
    <mergeCell ref="C10:C11"/>
    <mergeCell ref="D10:D11"/>
    <mergeCell ref="E10:H10"/>
  </mergeCells>
  <printOptions horizontalCentered="1"/>
  <pageMargins left="0.748031496062992" right="0.748031496062992" top="0.65" bottom="0.984251968503937" header="0.36" footer="0.511811023622047"/>
  <pageSetup fitToHeight="1" fitToWidth="1" horizontalDpi="600" verticalDpi="600" orientation="landscape" paperSize="9" scale="53" r:id="rId1"/>
  <headerFooter alignWithMargins="0">
    <oddFooter>&amp;CСтрана &amp;P од &amp;N</oddFooter>
  </headerFooter>
  <ignoredErrors>
    <ignoredError sqref="C52" numberStoredAsText="1"/>
    <ignoredError sqref="F25 R25 M25:P25 J25 F77 J77 N77 R77 F64 J64 N64 R64 F51 J51 M51:P51 R51 R38 M38:P38 J38 F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81" customWidth="1"/>
    <col min="2" max="2" width="5.7109375" style="81" customWidth="1"/>
    <col min="3" max="3" width="7.7109375" style="81" customWidth="1"/>
    <col min="4" max="4" width="13.7109375" style="81" customWidth="1"/>
    <col min="5" max="10" width="8.7109375" style="81" customWidth="1"/>
    <col min="11" max="11" width="2.57421875" style="81" customWidth="1"/>
    <col min="12" max="16384" width="9.140625" style="81" customWidth="1"/>
  </cols>
  <sheetData>
    <row r="1" spans="1:11" ht="12.75">
      <c r="A1" s="58" t="s">
        <v>63</v>
      </c>
      <c r="B1" s="59"/>
      <c r="C1" s="58"/>
      <c r="D1" s="30"/>
      <c r="E1" s="30"/>
      <c r="F1" s="30"/>
      <c r="G1" s="82"/>
      <c r="H1" s="82"/>
      <c r="I1" s="82"/>
      <c r="J1" s="82"/>
      <c r="K1" s="82"/>
    </row>
    <row r="2" spans="1:11" ht="12.75">
      <c r="A2" s="58"/>
      <c r="B2" s="59"/>
      <c r="C2" s="58"/>
      <c r="D2" s="30"/>
      <c r="E2" s="30"/>
      <c r="F2" s="30"/>
      <c r="G2" s="82"/>
      <c r="H2" s="82"/>
      <c r="I2" s="82"/>
      <c r="J2" s="82"/>
      <c r="K2" s="82"/>
    </row>
    <row r="3" spans="1:11" ht="12.75">
      <c r="A3" s="29"/>
      <c r="B3" s="29" t="str">
        <f>+CONCATENATE('Poc.strana'!$A$22," ",'Poc.strana'!$C$22)</f>
        <v>Назив енергетског субјекта: </v>
      </c>
      <c r="C3" s="29"/>
      <c r="D3" s="30"/>
      <c r="E3" s="30"/>
      <c r="F3" s="30"/>
      <c r="G3" s="82"/>
      <c r="H3" s="82"/>
      <c r="I3" s="82"/>
      <c r="J3" s="82"/>
      <c r="K3" s="82"/>
    </row>
    <row r="4" spans="1:11" ht="12.75">
      <c r="A4" s="29"/>
      <c r="B4" s="29" t="str">
        <f>+CONCATENATE('Poc.strana'!$A$35," ",'Poc.strana'!$C$35)</f>
        <v>Датум обраде: </v>
      </c>
      <c r="C4" s="29"/>
      <c r="D4" s="30"/>
      <c r="E4" s="30"/>
      <c r="F4" s="30"/>
      <c r="G4" s="82"/>
      <c r="H4" s="82"/>
      <c r="I4" s="82"/>
      <c r="J4" s="82"/>
      <c r="K4" s="82"/>
    </row>
    <row r="5" spans="1:11" ht="12.75">
      <c r="A5" s="59"/>
      <c r="B5" s="43"/>
      <c r="C5" s="32"/>
      <c r="D5" s="30"/>
      <c r="E5" s="30"/>
      <c r="F5" s="30"/>
      <c r="G5" s="82"/>
      <c r="H5" s="82"/>
      <c r="I5" s="82"/>
      <c r="J5" s="82"/>
      <c r="K5" s="82"/>
    </row>
    <row r="6" spans="1:11" ht="12.75">
      <c r="A6" s="30"/>
      <c r="B6" s="43"/>
      <c r="C6" s="61"/>
      <c r="D6" s="61"/>
      <c r="E6" s="30"/>
      <c r="F6" s="30"/>
      <c r="G6" s="82"/>
      <c r="H6" s="82"/>
      <c r="I6" s="82"/>
      <c r="J6" s="82"/>
      <c r="K6" s="82"/>
    </row>
    <row r="7" spans="1:11" ht="12.75">
      <c r="A7" s="30"/>
      <c r="B7" s="838" t="str">
        <f>CONCATENATE("Табела ЕТ-4-4. ДУЖИНА ЕЛЕКТРОДИСТРИБУТИВНЕ МРЕЖЕ - СТАЊЕ НА КРАЈУ"," ",'Poc.strana'!C25,". ГОДИНЕ")</f>
        <v>Табела ЕТ-4-4. ДУЖИНА ЕЛЕКТРОДИСТРИБУТИВНЕ МРЕЖЕ - СТАЊЕ НА КРАЈУ 2022. ГОДИНЕ</v>
      </c>
      <c r="C7" s="838"/>
      <c r="D7" s="838"/>
      <c r="E7" s="838"/>
      <c r="F7" s="838"/>
      <c r="G7" s="838"/>
      <c r="H7" s="838"/>
      <c r="I7" s="838"/>
      <c r="J7" s="838"/>
      <c r="K7" s="82"/>
    </row>
    <row r="8" spans="1:11" ht="12.75">
      <c r="A8" s="29"/>
      <c r="B8" s="870"/>
      <c r="C8" s="870"/>
      <c r="D8" s="870"/>
      <c r="E8" s="870"/>
      <c r="F8" s="870"/>
      <c r="G8" s="82"/>
      <c r="H8" s="82"/>
      <c r="I8" s="82"/>
      <c r="J8" s="82"/>
      <c r="K8" s="82"/>
    </row>
    <row r="9" spans="1:11" ht="13.5" thickBot="1">
      <c r="A9" s="29"/>
      <c r="B9" s="57"/>
      <c r="C9" s="57"/>
      <c r="D9" s="57"/>
      <c r="E9" s="57"/>
      <c r="F9" s="57"/>
      <c r="G9" s="82"/>
      <c r="H9" s="82"/>
      <c r="I9" s="82"/>
      <c r="J9" s="82"/>
      <c r="K9" s="82"/>
    </row>
    <row r="10" spans="1:11" ht="13.5" thickTop="1">
      <c r="A10" s="82"/>
      <c r="B10" s="871" t="s">
        <v>0</v>
      </c>
      <c r="C10" s="873" t="s">
        <v>17</v>
      </c>
      <c r="D10" s="873" t="s">
        <v>184</v>
      </c>
      <c r="E10" s="869" t="s">
        <v>225</v>
      </c>
      <c r="F10" s="865"/>
      <c r="G10" s="866"/>
      <c r="H10" s="869" t="s">
        <v>226</v>
      </c>
      <c r="I10" s="865"/>
      <c r="J10" s="868"/>
      <c r="K10" s="82"/>
    </row>
    <row r="11" spans="1:11" ht="38.25">
      <c r="A11" s="82"/>
      <c r="B11" s="872"/>
      <c r="C11" s="874"/>
      <c r="D11" s="874"/>
      <c r="E11" s="206" t="s">
        <v>185</v>
      </c>
      <c r="F11" s="207" t="s">
        <v>219</v>
      </c>
      <c r="G11" s="208" t="s">
        <v>195</v>
      </c>
      <c r="H11" s="206" t="s">
        <v>185</v>
      </c>
      <c r="I11" s="207" t="s">
        <v>219</v>
      </c>
      <c r="J11" s="209" t="s">
        <v>195</v>
      </c>
      <c r="K11" s="82"/>
    </row>
    <row r="12" spans="1:11" ht="12.75">
      <c r="A12" s="82"/>
      <c r="B12" s="210"/>
      <c r="C12" s="211" t="s">
        <v>42</v>
      </c>
      <c r="D12" s="211"/>
      <c r="E12" s="212" t="s">
        <v>186</v>
      </c>
      <c r="F12" s="213"/>
      <c r="G12" s="214"/>
      <c r="H12" s="212" t="s">
        <v>186</v>
      </c>
      <c r="I12" s="213"/>
      <c r="J12" s="215"/>
      <c r="K12" s="82"/>
    </row>
    <row r="13" spans="1:11" ht="12.75">
      <c r="A13" s="82"/>
      <c r="B13" s="248">
        <v>1</v>
      </c>
      <c r="C13" s="249">
        <v>110</v>
      </c>
      <c r="D13" s="228" t="s">
        <v>220</v>
      </c>
      <c r="E13" s="301"/>
      <c r="F13" s="302"/>
      <c r="G13" s="303"/>
      <c r="H13" s="301"/>
      <c r="I13" s="302"/>
      <c r="J13" s="304"/>
      <c r="K13" s="82"/>
    </row>
    <row r="14" spans="1:11" ht="12.75">
      <c r="A14" s="82"/>
      <c r="B14" s="216"/>
      <c r="C14" s="217"/>
      <c r="D14" s="219" t="s">
        <v>221</v>
      </c>
      <c r="E14" s="305"/>
      <c r="F14" s="306"/>
      <c r="G14" s="307"/>
      <c r="H14" s="305"/>
      <c r="I14" s="306"/>
      <c r="J14" s="308"/>
      <c r="K14" s="82"/>
    </row>
    <row r="15" spans="1:11" ht="12.75">
      <c r="A15" s="82"/>
      <c r="B15" s="216"/>
      <c r="C15" s="217"/>
      <c r="D15" s="220" t="s">
        <v>222</v>
      </c>
      <c r="E15" s="309"/>
      <c r="F15" s="310"/>
      <c r="G15" s="311"/>
      <c r="H15" s="309"/>
      <c r="I15" s="310"/>
      <c r="J15" s="312"/>
      <c r="K15" s="82"/>
    </row>
    <row r="16" spans="1:11" ht="12.75">
      <c r="A16" s="82"/>
      <c r="B16" s="216"/>
      <c r="C16" s="217"/>
      <c r="D16" s="250" t="s">
        <v>187</v>
      </c>
      <c r="E16" s="251">
        <f aca="true" t="shared" si="0" ref="E16:J16">E13+E14+E15</f>
        <v>0</v>
      </c>
      <c r="F16" s="252">
        <f t="shared" si="0"/>
        <v>0</v>
      </c>
      <c r="G16" s="253">
        <f t="shared" si="0"/>
        <v>0</v>
      </c>
      <c r="H16" s="251">
        <f t="shared" si="0"/>
        <v>0</v>
      </c>
      <c r="I16" s="252">
        <f t="shared" si="0"/>
        <v>0</v>
      </c>
      <c r="J16" s="254">
        <f t="shared" si="0"/>
        <v>0</v>
      </c>
      <c r="K16" s="82"/>
    </row>
    <row r="17" spans="1:11" ht="12.75">
      <c r="A17" s="82"/>
      <c r="B17" s="216"/>
      <c r="C17" s="217"/>
      <c r="D17" s="223" t="s">
        <v>188</v>
      </c>
      <c r="E17" s="313"/>
      <c r="F17" s="471"/>
      <c r="G17" s="314"/>
      <c r="H17" s="313"/>
      <c r="I17" s="471"/>
      <c r="J17" s="315"/>
      <c r="K17" s="82"/>
    </row>
    <row r="18" spans="1:11" ht="12.75">
      <c r="A18" s="82"/>
      <c r="B18" s="221"/>
      <c r="C18" s="222"/>
      <c r="D18" s="223" t="s">
        <v>189</v>
      </c>
      <c r="E18" s="224">
        <f aca="true" t="shared" si="1" ref="E18:J18">E16+E17</f>
        <v>0</v>
      </c>
      <c r="F18" s="225">
        <f t="shared" si="1"/>
        <v>0</v>
      </c>
      <c r="G18" s="226">
        <f t="shared" si="1"/>
        <v>0</v>
      </c>
      <c r="H18" s="224">
        <f t="shared" si="1"/>
        <v>0</v>
      </c>
      <c r="I18" s="225">
        <f t="shared" si="1"/>
        <v>0</v>
      </c>
      <c r="J18" s="227">
        <f t="shared" si="1"/>
        <v>0</v>
      </c>
      <c r="K18" s="82"/>
    </row>
    <row r="19" spans="1:11" ht="12.75">
      <c r="A19" s="82"/>
      <c r="B19" s="216">
        <v>2</v>
      </c>
      <c r="C19" s="217">
        <v>35</v>
      </c>
      <c r="D19" s="218" t="s">
        <v>220</v>
      </c>
      <c r="E19" s="301"/>
      <c r="F19" s="302"/>
      <c r="G19" s="303"/>
      <c r="H19" s="301"/>
      <c r="I19" s="302"/>
      <c r="J19" s="304"/>
      <c r="K19" s="82"/>
    </row>
    <row r="20" spans="1:11" ht="12.75">
      <c r="A20" s="82"/>
      <c r="B20" s="216"/>
      <c r="C20" s="217"/>
      <c r="D20" s="219" t="s">
        <v>221</v>
      </c>
      <c r="E20" s="305"/>
      <c r="F20" s="306"/>
      <c r="G20" s="307"/>
      <c r="H20" s="305"/>
      <c r="I20" s="306"/>
      <c r="J20" s="308"/>
      <c r="K20" s="82"/>
    </row>
    <row r="21" spans="1:11" ht="12.75">
      <c r="A21" s="82"/>
      <c r="B21" s="216"/>
      <c r="C21" s="217"/>
      <c r="D21" s="220" t="s">
        <v>222</v>
      </c>
      <c r="E21" s="309"/>
      <c r="F21" s="310"/>
      <c r="G21" s="311"/>
      <c r="H21" s="309"/>
      <c r="I21" s="310"/>
      <c r="J21" s="312"/>
      <c r="K21" s="82"/>
    </row>
    <row r="22" spans="1:11" ht="12.75">
      <c r="A22" s="82"/>
      <c r="B22" s="216"/>
      <c r="C22" s="217"/>
      <c r="D22" s="250" t="s">
        <v>187</v>
      </c>
      <c r="E22" s="251">
        <f aca="true" t="shared" si="2" ref="E22:J22">E19+E20+E21</f>
        <v>0</v>
      </c>
      <c r="F22" s="252">
        <f t="shared" si="2"/>
        <v>0</v>
      </c>
      <c r="G22" s="253">
        <f t="shared" si="2"/>
        <v>0</v>
      </c>
      <c r="H22" s="251">
        <f t="shared" si="2"/>
        <v>0</v>
      </c>
      <c r="I22" s="252">
        <f t="shared" si="2"/>
        <v>0</v>
      </c>
      <c r="J22" s="254">
        <f t="shared" si="2"/>
        <v>0</v>
      </c>
      <c r="K22" s="82"/>
    </row>
    <row r="23" spans="1:11" ht="12.75">
      <c r="A23" s="82"/>
      <c r="B23" s="216"/>
      <c r="C23" s="217"/>
      <c r="D23" s="223" t="s">
        <v>188</v>
      </c>
      <c r="E23" s="313"/>
      <c r="F23" s="471"/>
      <c r="G23" s="314"/>
      <c r="H23" s="313"/>
      <c r="I23" s="471"/>
      <c r="J23" s="315"/>
      <c r="K23" s="82"/>
    </row>
    <row r="24" spans="1:11" ht="12.75">
      <c r="A24" s="82"/>
      <c r="B24" s="221"/>
      <c r="C24" s="222"/>
      <c r="D24" s="223" t="s">
        <v>190</v>
      </c>
      <c r="E24" s="224">
        <f aca="true" t="shared" si="3" ref="E24:J24">E22+E23</f>
        <v>0</v>
      </c>
      <c r="F24" s="225">
        <f t="shared" si="3"/>
        <v>0</v>
      </c>
      <c r="G24" s="226">
        <f t="shared" si="3"/>
        <v>0</v>
      </c>
      <c r="H24" s="224">
        <f t="shared" si="3"/>
        <v>0</v>
      </c>
      <c r="I24" s="225">
        <f t="shared" si="3"/>
        <v>0</v>
      </c>
      <c r="J24" s="227">
        <f t="shared" si="3"/>
        <v>0</v>
      </c>
      <c r="K24" s="82"/>
    </row>
    <row r="25" spans="1:11" ht="12.75">
      <c r="A25" s="82"/>
      <c r="B25" s="216">
        <v>3</v>
      </c>
      <c r="C25" s="217">
        <v>20</v>
      </c>
      <c r="D25" s="218" t="s">
        <v>220</v>
      </c>
      <c r="E25" s="301"/>
      <c r="F25" s="302"/>
      <c r="G25" s="303"/>
      <c r="H25" s="301"/>
      <c r="I25" s="302"/>
      <c r="J25" s="304"/>
      <c r="K25" s="82"/>
    </row>
    <row r="26" spans="1:11" ht="12.75">
      <c r="A26" s="82"/>
      <c r="B26" s="216"/>
      <c r="C26" s="217"/>
      <c r="D26" s="219" t="s">
        <v>221</v>
      </c>
      <c r="E26" s="305"/>
      <c r="F26" s="306"/>
      <c r="G26" s="307"/>
      <c r="H26" s="305"/>
      <c r="I26" s="306"/>
      <c r="J26" s="308"/>
      <c r="K26" s="82"/>
    </row>
    <row r="27" spans="1:11" ht="12.75">
      <c r="A27" s="82"/>
      <c r="B27" s="216"/>
      <c r="C27" s="217"/>
      <c r="D27" s="220" t="s">
        <v>222</v>
      </c>
      <c r="E27" s="309"/>
      <c r="F27" s="310"/>
      <c r="G27" s="311"/>
      <c r="H27" s="309"/>
      <c r="I27" s="310"/>
      <c r="J27" s="312"/>
      <c r="K27" s="82"/>
    </row>
    <row r="28" spans="1:11" ht="12.75">
      <c r="A28" s="82"/>
      <c r="B28" s="216"/>
      <c r="C28" s="217"/>
      <c r="D28" s="250" t="s">
        <v>187</v>
      </c>
      <c r="E28" s="251">
        <f aca="true" t="shared" si="4" ref="E28:J28">E25+E26+E27</f>
        <v>0</v>
      </c>
      <c r="F28" s="252">
        <f t="shared" si="4"/>
        <v>0</v>
      </c>
      <c r="G28" s="253">
        <f t="shared" si="4"/>
        <v>0</v>
      </c>
      <c r="H28" s="251">
        <f t="shared" si="4"/>
        <v>0</v>
      </c>
      <c r="I28" s="252">
        <f t="shared" si="4"/>
        <v>0</v>
      </c>
      <c r="J28" s="254">
        <f t="shared" si="4"/>
        <v>0</v>
      </c>
      <c r="K28" s="82"/>
    </row>
    <row r="29" spans="1:11" ht="12.75">
      <c r="A29" s="82"/>
      <c r="B29" s="216"/>
      <c r="C29" s="217"/>
      <c r="D29" s="223" t="s">
        <v>188</v>
      </c>
      <c r="E29" s="313"/>
      <c r="F29" s="471"/>
      <c r="G29" s="314"/>
      <c r="H29" s="313"/>
      <c r="I29" s="471"/>
      <c r="J29" s="315"/>
      <c r="K29" s="82"/>
    </row>
    <row r="30" spans="1:11" ht="12.75">
      <c r="A30" s="82"/>
      <c r="B30" s="221"/>
      <c r="C30" s="222"/>
      <c r="D30" s="223" t="s">
        <v>191</v>
      </c>
      <c r="E30" s="224">
        <f aca="true" t="shared" si="5" ref="E30:J30">E28+E29</f>
        <v>0</v>
      </c>
      <c r="F30" s="225">
        <f t="shared" si="5"/>
        <v>0</v>
      </c>
      <c r="G30" s="226">
        <f t="shared" si="5"/>
        <v>0</v>
      </c>
      <c r="H30" s="224">
        <f t="shared" si="5"/>
        <v>0</v>
      </c>
      <c r="I30" s="225">
        <f t="shared" si="5"/>
        <v>0</v>
      </c>
      <c r="J30" s="227">
        <f t="shared" si="5"/>
        <v>0</v>
      </c>
      <c r="K30" s="82"/>
    </row>
    <row r="31" spans="1:11" ht="12.75">
      <c r="A31" s="82"/>
      <c r="B31" s="216">
        <v>4</v>
      </c>
      <c r="C31" s="217">
        <v>10</v>
      </c>
      <c r="D31" s="218" t="s">
        <v>220</v>
      </c>
      <c r="E31" s="301"/>
      <c r="F31" s="302"/>
      <c r="G31" s="303"/>
      <c r="H31" s="301"/>
      <c r="I31" s="302"/>
      <c r="J31" s="304"/>
      <c r="K31" s="82"/>
    </row>
    <row r="32" spans="1:11" ht="12.75">
      <c r="A32" s="82"/>
      <c r="B32" s="216"/>
      <c r="C32" s="217"/>
      <c r="D32" s="219" t="s">
        <v>221</v>
      </c>
      <c r="E32" s="305"/>
      <c r="F32" s="306"/>
      <c r="G32" s="307"/>
      <c r="H32" s="305"/>
      <c r="I32" s="306"/>
      <c r="J32" s="308"/>
      <c r="K32" s="82"/>
    </row>
    <row r="33" spans="1:11" ht="12.75">
      <c r="A33" s="82"/>
      <c r="B33" s="216"/>
      <c r="C33" s="217"/>
      <c r="D33" s="220" t="s">
        <v>222</v>
      </c>
      <c r="E33" s="309"/>
      <c r="F33" s="310"/>
      <c r="G33" s="311"/>
      <c r="H33" s="309"/>
      <c r="I33" s="310"/>
      <c r="J33" s="312"/>
      <c r="K33" s="82"/>
    </row>
    <row r="34" spans="1:11" ht="12.75">
      <c r="A34" s="82"/>
      <c r="B34" s="216"/>
      <c r="C34" s="217"/>
      <c r="D34" s="250" t="s">
        <v>187</v>
      </c>
      <c r="E34" s="251">
        <f aca="true" t="shared" si="6" ref="E34:J34">E31+E32+E33</f>
        <v>0</v>
      </c>
      <c r="F34" s="252">
        <f t="shared" si="6"/>
        <v>0</v>
      </c>
      <c r="G34" s="253">
        <f t="shared" si="6"/>
        <v>0</v>
      </c>
      <c r="H34" s="251">
        <f t="shared" si="6"/>
        <v>0</v>
      </c>
      <c r="I34" s="252">
        <f t="shared" si="6"/>
        <v>0</v>
      </c>
      <c r="J34" s="254">
        <f t="shared" si="6"/>
        <v>0</v>
      </c>
      <c r="K34" s="82"/>
    </row>
    <row r="35" spans="1:11" ht="12.75">
      <c r="A35" s="82"/>
      <c r="B35" s="216"/>
      <c r="C35" s="217"/>
      <c r="D35" s="223" t="s">
        <v>188</v>
      </c>
      <c r="E35" s="313"/>
      <c r="F35" s="471"/>
      <c r="G35" s="314"/>
      <c r="H35" s="313"/>
      <c r="I35" s="471"/>
      <c r="J35" s="315"/>
      <c r="K35" s="82"/>
    </row>
    <row r="36" spans="1:11" ht="12.75">
      <c r="A36" s="82"/>
      <c r="B36" s="221"/>
      <c r="C36" s="222"/>
      <c r="D36" s="223" t="s">
        <v>192</v>
      </c>
      <c r="E36" s="224">
        <f aca="true" t="shared" si="7" ref="E36:J36">E34+E35</f>
        <v>0</v>
      </c>
      <c r="F36" s="225">
        <f t="shared" si="7"/>
        <v>0</v>
      </c>
      <c r="G36" s="226">
        <f t="shared" si="7"/>
        <v>0</v>
      </c>
      <c r="H36" s="224">
        <f t="shared" si="7"/>
        <v>0</v>
      </c>
      <c r="I36" s="225">
        <f t="shared" si="7"/>
        <v>0</v>
      </c>
      <c r="J36" s="227">
        <f t="shared" si="7"/>
        <v>0</v>
      </c>
      <c r="K36" s="82"/>
    </row>
    <row r="37" spans="1:11" ht="12.75">
      <c r="A37" s="82"/>
      <c r="B37" s="216">
        <v>5</v>
      </c>
      <c r="C37" s="217" t="s">
        <v>223</v>
      </c>
      <c r="D37" s="218" t="s">
        <v>220</v>
      </c>
      <c r="E37" s="301"/>
      <c r="F37" s="302"/>
      <c r="G37" s="303"/>
      <c r="H37" s="301"/>
      <c r="I37" s="302"/>
      <c r="J37" s="304"/>
      <c r="K37" s="82"/>
    </row>
    <row r="38" spans="1:11" ht="12.75">
      <c r="A38" s="82"/>
      <c r="B38" s="216"/>
      <c r="C38" s="217"/>
      <c r="D38" s="219" t="s">
        <v>221</v>
      </c>
      <c r="E38" s="305"/>
      <c r="F38" s="306"/>
      <c r="G38" s="307"/>
      <c r="H38" s="305"/>
      <c r="I38" s="306"/>
      <c r="J38" s="308"/>
      <c r="K38" s="82"/>
    </row>
    <row r="39" spans="1:11" ht="12.75">
      <c r="A39" s="82"/>
      <c r="B39" s="216"/>
      <c r="C39" s="217"/>
      <c r="D39" s="220" t="s">
        <v>222</v>
      </c>
      <c r="E39" s="309"/>
      <c r="F39" s="310"/>
      <c r="G39" s="311"/>
      <c r="H39" s="309"/>
      <c r="I39" s="310"/>
      <c r="J39" s="312"/>
      <c r="K39" s="82"/>
    </row>
    <row r="40" spans="1:11" ht="12.75">
      <c r="A40" s="82"/>
      <c r="B40" s="216"/>
      <c r="C40" s="217"/>
      <c r="D40" s="250" t="s">
        <v>187</v>
      </c>
      <c r="E40" s="251">
        <f aca="true" t="shared" si="8" ref="E40:J40">E37+E38+E39</f>
        <v>0</v>
      </c>
      <c r="F40" s="252">
        <f t="shared" si="8"/>
        <v>0</v>
      </c>
      <c r="G40" s="253">
        <f t="shared" si="8"/>
        <v>0</v>
      </c>
      <c r="H40" s="251">
        <f t="shared" si="8"/>
        <v>0</v>
      </c>
      <c r="I40" s="252">
        <f t="shared" si="8"/>
        <v>0</v>
      </c>
      <c r="J40" s="254">
        <f t="shared" si="8"/>
        <v>0</v>
      </c>
      <c r="K40" s="82"/>
    </row>
    <row r="41" spans="1:11" ht="12.75">
      <c r="A41" s="82"/>
      <c r="B41" s="216"/>
      <c r="C41" s="217"/>
      <c r="D41" s="223" t="s">
        <v>188</v>
      </c>
      <c r="E41" s="313"/>
      <c r="F41" s="471"/>
      <c r="G41" s="314"/>
      <c r="H41" s="313"/>
      <c r="I41" s="471"/>
      <c r="J41" s="315"/>
      <c r="K41" s="82"/>
    </row>
    <row r="42" spans="1:11" ht="12.75">
      <c r="A42" s="82"/>
      <c r="B42" s="221"/>
      <c r="C42" s="222"/>
      <c r="D42" s="223" t="s">
        <v>193</v>
      </c>
      <c r="E42" s="224">
        <f aca="true" t="shared" si="9" ref="E42:J42">E40+E41</f>
        <v>0</v>
      </c>
      <c r="F42" s="225">
        <f t="shared" si="9"/>
        <v>0</v>
      </c>
      <c r="G42" s="226">
        <f t="shared" si="9"/>
        <v>0</v>
      </c>
      <c r="H42" s="224">
        <f t="shared" si="9"/>
        <v>0</v>
      </c>
      <c r="I42" s="225">
        <f t="shared" si="9"/>
        <v>0</v>
      </c>
      <c r="J42" s="227">
        <f t="shared" si="9"/>
        <v>0</v>
      </c>
      <c r="K42" s="82"/>
    </row>
    <row r="43" spans="1:11" ht="12.75">
      <c r="A43" s="82"/>
      <c r="B43" s="216">
        <v>6</v>
      </c>
      <c r="C43" s="217" t="s">
        <v>194</v>
      </c>
      <c r="D43" s="218" t="s">
        <v>220</v>
      </c>
      <c r="E43" s="229">
        <f aca="true" t="shared" si="10" ref="E43:J43">E37+E31+E25+E19+E13</f>
        <v>0</v>
      </c>
      <c r="F43" s="230">
        <f t="shared" si="10"/>
        <v>0</v>
      </c>
      <c r="G43" s="231">
        <f t="shared" si="10"/>
        <v>0</v>
      </c>
      <c r="H43" s="229">
        <f t="shared" si="10"/>
        <v>0</v>
      </c>
      <c r="I43" s="230">
        <f t="shared" si="10"/>
        <v>0</v>
      </c>
      <c r="J43" s="232">
        <f t="shared" si="10"/>
        <v>0</v>
      </c>
      <c r="K43" s="82"/>
    </row>
    <row r="44" spans="1:11" ht="12.75">
      <c r="A44" s="82"/>
      <c r="B44" s="216"/>
      <c r="C44" s="217"/>
      <c r="D44" s="219" t="s">
        <v>221</v>
      </c>
      <c r="E44" s="233">
        <f aca="true" t="shared" si="11" ref="E44:J45">E38+E32+E26+E20+E14</f>
        <v>0</v>
      </c>
      <c r="F44" s="234">
        <f t="shared" si="11"/>
        <v>0</v>
      </c>
      <c r="G44" s="235">
        <f t="shared" si="11"/>
        <v>0</v>
      </c>
      <c r="H44" s="233">
        <f t="shared" si="11"/>
        <v>0</v>
      </c>
      <c r="I44" s="234">
        <f t="shared" si="11"/>
        <v>0</v>
      </c>
      <c r="J44" s="236">
        <f t="shared" si="11"/>
        <v>0</v>
      </c>
      <c r="K44" s="82"/>
    </row>
    <row r="45" spans="1:11" ht="12.75">
      <c r="A45" s="82"/>
      <c r="B45" s="216"/>
      <c r="C45" s="217"/>
      <c r="D45" s="220" t="s">
        <v>222</v>
      </c>
      <c r="E45" s="237">
        <f t="shared" si="11"/>
        <v>0</v>
      </c>
      <c r="F45" s="238">
        <f t="shared" si="11"/>
        <v>0</v>
      </c>
      <c r="G45" s="239">
        <f t="shared" si="11"/>
        <v>0</v>
      </c>
      <c r="H45" s="237">
        <f t="shared" si="11"/>
        <v>0</v>
      </c>
      <c r="I45" s="238">
        <f t="shared" si="11"/>
        <v>0</v>
      </c>
      <c r="J45" s="240">
        <f t="shared" si="11"/>
        <v>0</v>
      </c>
      <c r="K45" s="82"/>
    </row>
    <row r="46" spans="1:11" ht="12.75">
      <c r="A46" s="82"/>
      <c r="B46" s="216"/>
      <c r="C46" s="217"/>
      <c r="D46" s="250" t="s">
        <v>187</v>
      </c>
      <c r="E46" s="251">
        <f aca="true" t="shared" si="12" ref="E46:J46">E43+E44+E45</f>
        <v>0</v>
      </c>
      <c r="F46" s="252">
        <f t="shared" si="12"/>
        <v>0</v>
      </c>
      <c r="G46" s="253">
        <f t="shared" si="12"/>
        <v>0</v>
      </c>
      <c r="H46" s="251">
        <f t="shared" si="12"/>
        <v>0</v>
      </c>
      <c r="I46" s="252">
        <f t="shared" si="12"/>
        <v>0</v>
      </c>
      <c r="J46" s="254">
        <f t="shared" si="12"/>
        <v>0</v>
      </c>
      <c r="K46" s="82"/>
    </row>
    <row r="47" spans="1:11" ht="12.75">
      <c r="A47" s="82"/>
      <c r="B47" s="216"/>
      <c r="C47" s="217"/>
      <c r="D47" s="223" t="s">
        <v>188</v>
      </c>
      <c r="E47" s="398">
        <f aca="true" t="shared" si="13" ref="E47:J47">E41+E35+E29+E23+E17</f>
        <v>0</v>
      </c>
      <c r="F47" s="399">
        <f t="shared" si="13"/>
        <v>0</v>
      </c>
      <c r="G47" s="400">
        <f t="shared" si="13"/>
        <v>0</v>
      </c>
      <c r="H47" s="398">
        <f t="shared" si="13"/>
        <v>0</v>
      </c>
      <c r="I47" s="399">
        <f t="shared" si="13"/>
        <v>0</v>
      </c>
      <c r="J47" s="401">
        <f t="shared" si="13"/>
        <v>0</v>
      </c>
      <c r="K47" s="82"/>
    </row>
    <row r="48" spans="1:11" ht="13.5" thickBot="1">
      <c r="A48" s="82"/>
      <c r="B48" s="241"/>
      <c r="C48" s="242"/>
      <c r="D48" s="243" t="s">
        <v>224</v>
      </c>
      <c r="E48" s="244">
        <f aca="true" t="shared" si="14" ref="E48:J48">E46+E47</f>
        <v>0</v>
      </c>
      <c r="F48" s="245">
        <f t="shared" si="14"/>
        <v>0</v>
      </c>
      <c r="G48" s="246">
        <f t="shared" si="14"/>
        <v>0</v>
      </c>
      <c r="H48" s="244">
        <f t="shared" si="14"/>
        <v>0</v>
      </c>
      <c r="I48" s="245">
        <f t="shared" si="14"/>
        <v>0</v>
      </c>
      <c r="J48" s="247">
        <f t="shared" si="14"/>
        <v>0</v>
      </c>
      <c r="K48" s="82"/>
    </row>
    <row r="49" spans="1:11" ht="13.5" thickTop="1">
      <c r="A49" s="82"/>
      <c r="B49" s="82" t="s">
        <v>262</v>
      </c>
      <c r="C49" s="82"/>
      <c r="D49" s="82"/>
      <c r="E49" s="82"/>
      <c r="F49" s="82"/>
      <c r="G49" s="82"/>
      <c r="H49" s="82"/>
      <c r="I49" s="82"/>
      <c r="J49" s="82"/>
      <c r="K49" s="82"/>
    </row>
    <row r="50" spans="3:10" ht="27" customHeight="1">
      <c r="C50" s="875" t="s">
        <v>264</v>
      </c>
      <c r="D50" s="875"/>
      <c r="E50" s="875"/>
      <c r="F50" s="875"/>
      <c r="G50" s="875"/>
      <c r="H50" s="875"/>
      <c r="I50" s="875"/>
      <c r="J50" s="875"/>
    </row>
    <row r="51" spans="3:10" ht="36.75" customHeight="1">
      <c r="C51" s="875" t="s">
        <v>263</v>
      </c>
      <c r="D51" s="875"/>
      <c r="E51" s="875"/>
      <c r="F51" s="875"/>
      <c r="G51" s="875"/>
      <c r="H51" s="875"/>
      <c r="I51" s="875"/>
      <c r="J51" s="875"/>
    </row>
    <row r="52" spans="3:10" ht="15.75" customHeight="1">
      <c r="C52" s="875" t="s">
        <v>265</v>
      </c>
      <c r="D52" s="875"/>
      <c r="E52" s="875"/>
      <c r="F52" s="875"/>
      <c r="G52" s="875"/>
      <c r="H52" s="875"/>
      <c r="I52" s="875"/>
      <c r="J52" s="875"/>
    </row>
    <row r="53" spans="3:10" ht="15.75" customHeight="1">
      <c r="C53" s="875" t="s">
        <v>266</v>
      </c>
      <c r="D53" s="875"/>
      <c r="E53" s="875"/>
      <c r="F53" s="875"/>
      <c r="G53" s="875"/>
      <c r="H53" s="875"/>
      <c r="I53" s="875"/>
      <c r="J53" s="875"/>
    </row>
  </sheetData>
  <sheetProtection/>
  <mergeCells count="11">
    <mergeCell ref="C51:J51"/>
    <mergeCell ref="C52:J52"/>
    <mergeCell ref="C53:J53"/>
    <mergeCell ref="H10:J10"/>
    <mergeCell ref="B8:F8"/>
    <mergeCell ref="C50:J50"/>
    <mergeCell ref="B7:J7"/>
    <mergeCell ref="B10:B11"/>
    <mergeCell ref="C10:C11"/>
    <mergeCell ref="D10:D11"/>
    <mergeCell ref="E10:G10"/>
  </mergeCells>
  <printOptions horizontalCentered="1"/>
  <pageMargins left="0.7480314960629921" right="0.7480314960629921" top="0.5511811023622047" bottom="0.984251968503937" header="0.3937007874015748" footer="0.5118110236220472"/>
  <pageSetup fitToHeight="1" fitToWidth="1" horizontalDpi="600" verticalDpi="600" orientation="portrait" paperSize="9" r:id="rId1"/>
  <headerFooter alignWithMargins="0">
    <oddFooter>&amp;CСтрана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6.421875" style="2" customWidth="1"/>
    <col min="3" max="3" width="23.140625" style="7" customWidth="1"/>
    <col min="4" max="4" width="17.28125" style="7" customWidth="1"/>
    <col min="5" max="5" width="14.57421875" style="2" customWidth="1"/>
    <col min="6" max="6" width="11.8515625" style="2" customWidth="1"/>
    <col min="7" max="9" width="12.140625" style="2" customWidth="1"/>
    <col min="10" max="10" width="12.421875" style="2" customWidth="1"/>
    <col min="11" max="11" width="4.8515625" style="2" customWidth="1"/>
    <col min="12" max="16384" width="9.140625" style="2" customWidth="1"/>
  </cols>
  <sheetData>
    <row r="1" spans="1:11" ht="12.75" customHeight="1">
      <c r="A1" s="27" t="s">
        <v>63</v>
      </c>
      <c r="B1" s="28"/>
      <c r="C1" s="27"/>
      <c r="D1" s="255"/>
      <c r="E1" s="255"/>
      <c r="F1" s="255"/>
      <c r="G1" s="255"/>
      <c r="H1" s="255"/>
      <c r="I1" s="255"/>
      <c r="J1" s="255"/>
      <c r="K1" s="17"/>
    </row>
    <row r="2" spans="1:11" ht="12.75" customHeight="1">
      <c r="A2" s="27"/>
      <c r="B2" s="28"/>
      <c r="C2" s="27"/>
      <c r="D2" s="256"/>
      <c r="E2" s="256"/>
      <c r="F2" s="256"/>
      <c r="G2" s="256"/>
      <c r="H2" s="256"/>
      <c r="I2" s="256"/>
      <c r="J2" s="256"/>
      <c r="K2" s="18"/>
    </row>
    <row r="3" spans="1:11" ht="12.75" customHeight="1">
      <c r="A3" s="29"/>
      <c r="B3" s="29" t="str">
        <f>+CONCATENATE('Poc.strana'!$A$22," ",'Poc.strana'!$C$22)</f>
        <v>Назив енергетског субјекта: </v>
      </c>
      <c r="C3" s="29"/>
      <c r="D3" s="256"/>
      <c r="E3" s="256"/>
      <c r="F3" s="256"/>
      <c r="G3" s="256"/>
      <c r="H3" s="256"/>
      <c r="I3" s="256"/>
      <c r="J3" s="256"/>
      <c r="K3" s="18"/>
    </row>
    <row r="4" spans="1:11" ht="12.75" customHeight="1">
      <c r="A4" s="29"/>
      <c r="B4" s="29" t="str">
        <f>+CONCATENATE('Poc.strana'!$A$35," ",'Poc.strana'!$C$35)</f>
        <v>Датум обраде: </v>
      </c>
      <c r="C4" s="29"/>
      <c r="D4" s="256"/>
      <c r="E4" s="256"/>
      <c r="F4" s="256"/>
      <c r="G4" s="256"/>
      <c r="H4" s="256"/>
      <c r="I4" s="256"/>
      <c r="J4" s="256"/>
      <c r="K4" s="18"/>
    </row>
    <row r="5" spans="1:68" s="3" customFormat="1" ht="12.75" customHeight="1">
      <c r="A5" s="28"/>
      <c r="B5" s="31"/>
      <c r="C5" s="32"/>
      <c r="D5" s="30"/>
      <c r="E5" s="30"/>
      <c r="F5" s="30"/>
      <c r="G5" s="30"/>
      <c r="H5" s="30"/>
      <c r="I5" s="30"/>
      <c r="J5" s="45"/>
      <c r="K5" s="1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11" s="3" customFormat="1" ht="12.75" customHeight="1">
      <c r="A6" s="26"/>
      <c r="B6" s="32"/>
      <c r="C6" s="46"/>
      <c r="D6" s="47"/>
      <c r="E6" s="47"/>
      <c r="F6" s="30"/>
      <c r="G6" s="30"/>
      <c r="H6" s="30"/>
      <c r="I6" s="30"/>
      <c r="J6" s="30"/>
      <c r="K6" s="13"/>
    </row>
    <row r="7" spans="1:11" ht="12.75" customHeight="1">
      <c r="A7" s="36"/>
      <c r="B7" s="880" t="str">
        <f>CONCATENATE("Табела ЕТ-4-5. ТРАНСФОРМАТОРСКЕ СТАНИЦЕ - СУМАРНО НА КРАЈУ"," ",'Poc.strana'!C25,". ГОДИНЕ")</f>
        <v>Табела ЕТ-4-5. ТРАНСФОРМАТОРСКЕ СТАНИЦЕ - СУМАРНО НА КРАЈУ 2022. ГОДИНЕ</v>
      </c>
      <c r="C7" s="880"/>
      <c r="D7" s="880"/>
      <c r="E7" s="880"/>
      <c r="F7" s="880"/>
      <c r="G7" s="839"/>
      <c r="H7" s="839"/>
      <c r="I7" s="839"/>
      <c r="J7" s="839"/>
      <c r="K7" s="17"/>
    </row>
    <row r="8" spans="1:11" ht="12.75" customHeight="1">
      <c r="A8" s="36"/>
      <c r="B8" s="255"/>
      <c r="C8" s="255"/>
      <c r="D8" s="255"/>
      <c r="E8" s="255"/>
      <c r="F8" s="255"/>
      <c r="G8" s="191"/>
      <c r="H8" s="191"/>
      <c r="I8" s="191"/>
      <c r="J8" s="191"/>
      <c r="K8" s="17"/>
    </row>
    <row r="9" spans="1:11" ht="12.75" customHeight="1" thickBot="1">
      <c r="A9" s="36"/>
      <c r="B9" s="36"/>
      <c r="C9" s="257"/>
      <c r="D9" s="257"/>
      <c r="E9" s="879"/>
      <c r="F9" s="879"/>
      <c r="G9" s="255"/>
      <c r="H9" s="255"/>
      <c r="I9" s="255"/>
      <c r="J9" s="255"/>
      <c r="K9" s="12"/>
    </row>
    <row r="10" spans="2:10" ht="50.25" customHeight="1" thickTop="1">
      <c r="B10" s="48" t="s">
        <v>0</v>
      </c>
      <c r="C10" s="49" t="s">
        <v>15</v>
      </c>
      <c r="D10" s="50" t="s">
        <v>22</v>
      </c>
      <c r="E10" s="50" t="s">
        <v>23</v>
      </c>
      <c r="F10" s="50" t="s">
        <v>16</v>
      </c>
      <c r="G10" s="49" t="s">
        <v>260</v>
      </c>
      <c r="H10" s="50" t="s">
        <v>261</v>
      </c>
      <c r="I10" s="258" t="s">
        <v>206</v>
      </c>
      <c r="J10" s="259" t="s">
        <v>207</v>
      </c>
    </row>
    <row r="11" spans="2:10" ht="19.5" customHeight="1">
      <c r="B11" s="51"/>
      <c r="C11" s="52" t="s">
        <v>45</v>
      </c>
      <c r="D11" s="53" t="s">
        <v>44</v>
      </c>
      <c r="E11" s="53" t="s">
        <v>44</v>
      </c>
      <c r="F11" s="53" t="s">
        <v>43</v>
      </c>
      <c r="G11" s="52" t="s">
        <v>44</v>
      </c>
      <c r="H11" s="53" t="s">
        <v>44</v>
      </c>
      <c r="I11" s="260" t="s">
        <v>44</v>
      </c>
      <c r="J11" s="261" t="s">
        <v>44</v>
      </c>
    </row>
    <row r="12" spans="2:10" ht="19.5" customHeight="1">
      <c r="B12" s="876" t="s">
        <v>243</v>
      </c>
      <c r="C12" s="877"/>
      <c r="D12" s="877"/>
      <c r="E12" s="877"/>
      <c r="F12" s="877"/>
      <c r="G12" s="877"/>
      <c r="H12" s="877"/>
      <c r="I12" s="877"/>
      <c r="J12" s="878"/>
    </row>
    <row r="13" spans="2:10" ht="19.5" customHeight="1">
      <c r="B13" s="146">
        <v>1</v>
      </c>
      <c r="C13" s="54" t="s">
        <v>14</v>
      </c>
      <c r="D13" s="316"/>
      <c r="E13" s="316"/>
      <c r="F13" s="402"/>
      <c r="G13" s="317"/>
      <c r="H13" s="316"/>
      <c r="I13" s="321"/>
      <c r="J13" s="322"/>
    </row>
    <row r="14" spans="2:10" ht="19.5" customHeight="1">
      <c r="B14" s="66">
        <v>2</v>
      </c>
      <c r="C14" s="55" t="s">
        <v>21</v>
      </c>
      <c r="D14" s="318"/>
      <c r="E14" s="318"/>
      <c r="F14" s="472"/>
      <c r="G14" s="319"/>
      <c r="H14" s="318"/>
      <c r="I14" s="323"/>
      <c r="J14" s="473"/>
    </row>
    <row r="15" spans="2:10" ht="19.5" customHeight="1">
      <c r="B15" s="66" t="s">
        <v>55</v>
      </c>
      <c r="C15" s="55" t="s">
        <v>56</v>
      </c>
      <c r="D15" s="318"/>
      <c r="E15" s="318"/>
      <c r="F15" s="472"/>
      <c r="G15" s="721"/>
      <c r="H15" s="722"/>
      <c r="I15" s="262"/>
      <c r="J15" s="474"/>
    </row>
    <row r="16" spans="2:10" ht="19.5" customHeight="1" thickBot="1">
      <c r="B16" s="470" t="s">
        <v>66</v>
      </c>
      <c r="C16" s="56" t="s">
        <v>57</v>
      </c>
      <c r="D16" s="320"/>
      <c r="E16" s="320"/>
      <c r="F16" s="475"/>
      <c r="G16" s="723"/>
      <c r="H16" s="724"/>
      <c r="I16" s="263"/>
      <c r="J16" s="476"/>
    </row>
    <row r="17" spans="2:10" ht="16.5" customHeight="1" thickTop="1">
      <c r="B17" s="876" t="s">
        <v>465</v>
      </c>
      <c r="C17" s="877"/>
      <c r="D17" s="877"/>
      <c r="E17" s="877"/>
      <c r="F17" s="877"/>
      <c r="G17" s="877"/>
      <c r="H17" s="877"/>
      <c r="I17" s="877"/>
      <c r="J17" s="878"/>
    </row>
    <row r="18" spans="2:10" ht="15.75">
      <c r="B18" s="146">
        <v>1</v>
      </c>
      <c r="C18" s="54" t="s">
        <v>14</v>
      </c>
      <c r="D18" s="316"/>
      <c r="E18" s="316"/>
      <c r="F18" s="402"/>
      <c r="G18" s="317"/>
      <c r="H18" s="316"/>
      <c r="I18" s="321"/>
      <c r="J18" s="322"/>
    </row>
    <row r="19" spans="2:10" ht="15.75">
      <c r="B19" s="876" t="s">
        <v>466</v>
      </c>
      <c r="C19" s="877"/>
      <c r="D19" s="877"/>
      <c r="E19" s="877"/>
      <c r="F19" s="877"/>
      <c r="G19" s="877"/>
      <c r="H19" s="877"/>
      <c r="I19" s="877"/>
      <c r="J19" s="878"/>
    </row>
    <row r="20" spans="2:10" ht="15.75">
      <c r="B20" s="146">
        <v>1</v>
      </c>
      <c r="C20" s="54" t="s">
        <v>14</v>
      </c>
      <c r="D20" s="316"/>
      <c r="E20" s="316"/>
      <c r="F20" s="402"/>
      <c r="G20" s="317"/>
      <c r="H20" s="727"/>
      <c r="I20" s="321"/>
      <c r="J20" s="729"/>
    </row>
    <row r="21" spans="2:10" ht="15.75">
      <c r="B21" s="66">
        <v>2</v>
      </c>
      <c r="C21" s="55" t="s">
        <v>21</v>
      </c>
      <c r="D21" s="318"/>
      <c r="E21" s="318"/>
      <c r="F21" s="472"/>
      <c r="G21" s="319"/>
      <c r="H21" s="722"/>
      <c r="I21" s="323"/>
      <c r="J21" s="474"/>
    </row>
    <row r="22" spans="2:10" ht="15.75">
      <c r="B22" s="66">
        <v>3</v>
      </c>
      <c r="C22" s="55" t="s">
        <v>56</v>
      </c>
      <c r="D22" s="318"/>
      <c r="E22" s="318"/>
      <c r="F22" s="472"/>
      <c r="G22" s="721"/>
      <c r="H22" s="722"/>
      <c r="I22" s="262"/>
      <c r="J22" s="474"/>
    </row>
    <row r="23" spans="2:10" ht="15.75">
      <c r="B23" s="264">
        <v>4</v>
      </c>
      <c r="C23" s="467" t="s">
        <v>57</v>
      </c>
      <c r="D23" s="468"/>
      <c r="E23" s="468"/>
      <c r="F23" s="477"/>
      <c r="G23" s="726"/>
      <c r="H23" s="728"/>
      <c r="I23" s="469"/>
      <c r="J23" s="478"/>
    </row>
    <row r="24" spans="2:10" ht="15.75" customHeight="1">
      <c r="B24" s="876" t="s">
        <v>467</v>
      </c>
      <c r="C24" s="877"/>
      <c r="D24" s="877"/>
      <c r="E24" s="877"/>
      <c r="F24" s="877"/>
      <c r="G24" s="877"/>
      <c r="H24" s="877"/>
      <c r="I24" s="877"/>
      <c r="J24" s="878"/>
    </row>
    <row r="25" spans="2:10" ht="15.75">
      <c r="B25" s="66" t="s">
        <v>47</v>
      </c>
      <c r="C25" s="55" t="s">
        <v>14</v>
      </c>
      <c r="D25" s="318"/>
      <c r="E25" s="318"/>
      <c r="F25" s="472"/>
      <c r="G25" s="319"/>
      <c r="H25" s="722"/>
      <c r="I25" s="323"/>
      <c r="J25" s="474"/>
    </row>
    <row r="26" spans="2:10" ht="15.75">
      <c r="B26" s="66">
        <v>3</v>
      </c>
      <c r="C26" s="55" t="s">
        <v>21</v>
      </c>
      <c r="D26" s="318"/>
      <c r="E26" s="318"/>
      <c r="F26" s="472"/>
      <c r="G26" s="319"/>
      <c r="H26" s="722"/>
      <c r="I26" s="323"/>
      <c r="J26" s="474"/>
    </row>
    <row r="27" spans="2:10" ht="15.75">
      <c r="B27" s="66">
        <v>4</v>
      </c>
      <c r="C27" s="55" t="s">
        <v>56</v>
      </c>
      <c r="D27" s="318"/>
      <c r="E27" s="318"/>
      <c r="F27" s="472"/>
      <c r="G27" s="721"/>
      <c r="H27" s="722"/>
      <c r="I27" s="262"/>
      <c r="J27" s="474"/>
    </row>
    <row r="28" spans="2:10" ht="16.5" thickBot="1">
      <c r="B28" s="67">
        <v>5</v>
      </c>
      <c r="C28" s="56" t="s">
        <v>57</v>
      </c>
      <c r="D28" s="320"/>
      <c r="E28" s="320"/>
      <c r="F28" s="475"/>
      <c r="G28" s="723"/>
      <c r="H28" s="724"/>
      <c r="I28" s="263"/>
      <c r="J28" s="476"/>
    </row>
    <row r="29" spans="3:4" ht="16.5" thickTop="1">
      <c r="C29" s="2"/>
      <c r="D29" s="2"/>
    </row>
    <row r="30" spans="3:4" ht="15.75">
      <c r="C30" s="2"/>
      <c r="D30" s="2"/>
    </row>
    <row r="31" spans="3:4" ht="15.75">
      <c r="C31" s="2"/>
      <c r="D31" s="2"/>
    </row>
    <row r="32" spans="3:4" ht="15.75">
      <c r="C32" s="2"/>
      <c r="D32" s="2"/>
    </row>
    <row r="33" spans="3:4" ht="15.75">
      <c r="C33" s="2"/>
      <c r="D33" s="2"/>
    </row>
    <row r="34" spans="3:4" ht="15.75">
      <c r="C34" s="2"/>
      <c r="D34" s="2"/>
    </row>
    <row r="35" spans="3:4" ht="15.75">
      <c r="C35" s="2"/>
      <c r="D35" s="2"/>
    </row>
    <row r="36" spans="3:4" ht="15.75">
      <c r="C36" s="2"/>
      <c r="D36" s="2"/>
    </row>
    <row r="37" spans="3:4" ht="15.75">
      <c r="C37" s="2"/>
      <c r="D37" s="2"/>
    </row>
    <row r="38" spans="3:4" ht="15.75">
      <c r="C38" s="2"/>
      <c r="D38" s="2"/>
    </row>
    <row r="39" spans="3:4" ht="15.75">
      <c r="C39" s="2"/>
      <c r="D39" s="2"/>
    </row>
    <row r="40" s="6" customFormat="1" ht="15.75"/>
    <row r="41" spans="3:4" ht="15.75">
      <c r="C41" s="2"/>
      <c r="D41" s="2"/>
    </row>
    <row r="42" spans="3:4" ht="15.75">
      <c r="C42" s="2"/>
      <c r="D42" s="2"/>
    </row>
    <row r="43" spans="3:4" ht="15.75">
      <c r="C43" s="2"/>
      <c r="D43" s="2"/>
    </row>
    <row r="44" spans="3:4" ht="15.75">
      <c r="C44" s="2"/>
      <c r="D44" s="2"/>
    </row>
    <row r="46" spans="2:5" ht="15.75">
      <c r="B46" s="5"/>
      <c r="C46" s="8"/>
      <c r="D46" s="8"/>
      <c r="E46" s="5"/>
    </row>
    <row r="47" spans="2:5" ht="15.75">
      <c r="B47" s="5"/>
      <c r="C47" s="8"/>
      <c r="D47" s="8"/>
      <c r="E47" s="5"/>
    </row>
  </sheetData>
  <sheetProtection/>
  <mergeCells count="6">
    <mergeCell ref="B24:J24"/>
    <mergeCell ref="B19:J19"/>
    <mergeCell ref="E9:F9"/>
    <mergeCell ref="B7:J7"/>
    <mergeCell ref="B12:J12"/>
    <mergeCell ref="B17:J17"/>
  </mergeCells>
  <printOptions horizontalCentered="1"/>
  <pageMargins left="0.25" right="0.25" top="0.6" bottom="0.5" header="0.25" footer="0.22"/>
  <pageSetup fitToHeight="1" fitToWidth="1" horizontalDpi="600" verticalDpi="600" orientation="landscape" paperSize="9" r:id="rId1"/>
  <headerFooter alignWithMargins="0">
    <oddFooter>&amp;CСтрана &amp;P од &amp;N</oddFooter>
  </headerFooter>
  <ignoredErrors>
    <ignoredError sqref="B25 B15:B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81" customWidth="1"/>
    <col min="2" max="2" width="5.7109375" style="0" customWidth="1"/>
    <col min="3" max="3" width="7.7109375" style="0" customWidth="1"/>
    <col min="4" max="4" width="24.57421875" style="0" customWidth="1"/>
    <col min="5" max="5" width="9.57421875" style="0" customWidth="1"/>
    <col min="6" max="6" width="35.57421875" style="0" customWidth="1"/>
    <col min="7" max="9" width="10.7109375" style="0" customWidth="1"/>
    <col min="10" max="10" width="2.421875" style="81" customWidth="1"/>
    <col min="11" max="35" width="9.140625" style="81" customWidth="1"/>
  </cols>
  <sheetData>
    <row r="1" spans="1:10" ht="12.75">
      <c r="A1" s="58" t="s">
        <v>63</v>
      </c>
      <c r="B1" s="59"/>
      <c r="C1" s="58"/>
      <c r="D1" s="30"/>
      <c r="E1" s="82"/>
      <c r="F1" s="82"/>
      <c r="G1" s="82"/>
      <c r="H1" s="82"/>
      <c r="I1" s="82"/>
      <c r="J1" s="82"/>
    </row>
    <row r="2" spans="1:10" ht="12.75">
      <c r="A2" s="58"/>
      <c r="B2" s="59"/>
      <c r="C2" s="58"/>
      <c r="D2" s="30"/>
      <c r="E2" s="82"/>
      <c r="F2" s="82"/>
      <c r="G2" s="82"/>
      <c r="H2" s="82"/>
      <c r="I2" s="82"/>
      <c r="J2" s="82"/>
    </row>
    <row r="3" spans="1:10" ht="12.75">
      <c r="A3" s="29"/>
      <c r="B3" s="29" t="str">
        <f>+CONCATENATE('Poc.strana'!$A$22," ",'Poc.strana'!$C$22)</f>
        <v>Назив енергетског субјекта: </v>
      </c>
      <c r="C3" s="29"/>
      <c r="D3" s="30"/>
      <c r="E3" s="82"/>
      <c r="F3" s="82"/>
      <c r="G3" s="82"/>
      <c r="H3" s="82"/>
      <c r="I3" s="82"/>
      <c r="J3" s="82"/>
    </row>
    <row r="4" spans="1:10" ht="12.75">
      <c r="A4" s="29"/>
      <c r="B4" s="29" t="str">
        <f>+CONCATENATE('Poc.strana'!$A$35," ",'Poc.strana'!$C$35)</f>
        <v>Датум обраде: </v>
      </c>
      <c r="C4" s="29"/>
      <c r="D4" s="30"/>
      <c r="E4" s="82"/>
      <c r="F4" s="82"/>
      <c r="G4" s="82"/>
      <c r="H4" s="82"/>
      <c r="I4" s="82"/>
      <c r="J4" s="82"/>
    </row>
    <row r="5" spans="1:10" ht="12.7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ht="12.7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82"/>
      <c r="B7" s="890" t="str">
        <f>CONCATENATE("Табела ЕТ-4-9. ПРЕУЗИМАЊЕ, ИСПОРУКА И ГУБИЦИ ПО НАПОНСКИМ НИВОИМА НА КРАЈУ "," ",'Poc.strana'!C25,". ГОДИНЕ")</f>
        <v>Табела ЕТ-4-9. ПРЕУЗИМАЊЕ, ИСПОРУКА И ГУБИЦИ ПО НАПОНСКИМ НИВОИМА НА КРАЈУ  2022. ГОДИНЕ</v>
      </c>
      <c r="C7" s="890"/>
      <c r="D7" s="890"/>
      <c r="E7" s="890"/>
      <c r="F7" s="890"/>
      <c r="G7" s="890"/>
      <c r="H7" s="890"/>
      <c r="I7" s="890"/>
      <c r="J7" s="82"/>
    </row>
    <row r="8" spans="1:10" ht="12.75">
      <c r="A8" s="82"/>
      <c r="B8" s="82"/>
      <c r="C8" s="119"/>
      <c r="D8" s="119"/>
      <c r="E8" s="119"/>
      <c r="F8" s="119"/>
      <c r="G8" s="119"/>
      <c r="H8" s="119"/>
      <c r="I8" s="119"/>
      <c r="J8" s="82"/>
    </row>
    <row r="9" spans="1:10" ht="13.5" thickBot="1">
      <c r="A9" s="82"/>
      <c r="B9" s="82"/>
      <c r="C9" s="120"/>
      <c r="D9" s="120"/>
      <c r="E9" s="120"/>
      <c r="F9" s="120"/>
      <c r="G9" s="120"/>
      <c r="H9" s="120"/>
      <c r="I9" s="82"/>
      <c r="J9" s="82"/>
    </row>
    <row r="10" spans="1:10" ht="24.75" customHeight="1" thickTop="1">
      <c r="A10" s="82"/>
      <c r="B10" s="895" t="s">
        <v>0</v>
      </c>
      <c r="C10" s="159" t="s">
        <v>17</v>
      </c>
      <c r="D10" s="891" t="s">
        <v>309</v>
      </c>
      <c r="E10" s="892"/>
      <c r="F10" s="893" t="s">
        <v>310</v>
      </c>
      <c r="G10" s="894"/>
      <c r="H10" s="68" t="s">
        <v>69</v>
      </c>
      <c r="I10" s="69" t="s">
        <v>88</v>
      </c>
      <c r="J10" s="82"/>
    </row>
    <row r="11" spans="1:10" ht="12.75">
      <c r="A11" s="82"/>
      <c r="B11" s="896"/>
      <c r="C11" s="160" t="s">
        <v>42</v>
      </c>
      <c r="D11" s="162" t="s">
        <v>89</v>
      </c>
      <c r="E11" s="163" t="s">
        <v>141</v>
      </c>
      <c r="F11" s="162" t="s">
        <v>89</v>
      </c>
      <c r="G11" s="163" t="s">
        <v>141</v>
      </c>
      <c r="H11" s="73" t="s">
        <v>90</v>
      </c>
      <c r="I11" s="149" t="s">
        <v>90</v>
      </c>
      <c r="J11" s="82"/>
    </row>
    <row r="12" spans="1:10" ht="13.5" customHeight="1">
      <c r="A12" s="82"/>
      <c r="B12" s="900" t="s">
        <v>47</v>
      </c>
      <c r="C12" s="888">
        <v>110</v>
      </c>
      <c r="D12" s="1012" t="s">
        <v>498</v>
      </c>
      <c r="E12" s="1013"/>
      <c r="F12" s="725" t="s">
        <v>499</v>
      </c>
      <c r="G12" s="1018"/>
      <c r="H12" s="883"/>
      <c r="I12" s="884"/>
      <c r="J12" s="82"/>
    </row>
    <row r="13" spans="1:10" ht="12.75">
      <c r="A13" s="82"/>
      <c r="B13" s="900"/>
      <c r="C13" s="888"/>
      <c r="D13" s="1014" t="s">
        <v>479</v>
      </c>
      <c r="E13" s="1015"/>
      <c r="F13" s="746" t="s">
        <v>480</v>
      </c>
      <c r="G13" s="1019"/>
      <c r="H13" s="885"/>
      <c r="I13" s="886"/>
      <c r="J13" s="82"/>
    </row>
    <row r="14" spans="1:10" ht="12.75">
      <c r="A14" s="82"/>
      <c r="B14" s="901"/>
      <c r="C14" s="889"/>
      <c r="D14" s="1016" t="s">
        <v>91</v>
      </c>
      <c r="E14" s="1017">
        <f>E12+E13</f>
        <v>0</v>
      </c>
      <c r="F14" s="164" t="s">
        <v>92</v>
      </c>
      <c r="G14" s="1017">
        <f>G12+G13</f>
        <v>0</v>
      </c>
      <c r="H14" s="326"/>
      <c r="I14" s="327"/>
      <c r="J14" s="82"/>
    </row>
    <row r="15" spans="1:10" ht="12.75">
      <c r="A15" s="82"/>
      <c r="B15" s="899" t="s">
        <v>51</v>
      </c>
      <c r="C15" s="887">
        <v>35</v>
      </c>
      <c r="D15" s="744" t="s">
        <v>93</v>
      </c>
      <c r="E15" s="730"/>
      <c r="F15" s="265" t="s">
        <v>217</v>
      </c>
      <c r="G15" s="324"/>
      <c r="H15" s="881"/>
      <c r="I15" s="882"/>
      <c r="J15" s="82"/>
    </row>
    <row r="16" spans="1:10" ht="13.5" customHeight="1">
      <c r="A16" s="82"/>
      <c r="B16" s="900"/>
      <c r="C16" s="888"/>
      <c r="D16" s="744" t="s">
        <v>496</v>
      </c>
      <c r="E16" s="730"/>
      <c r="F16" s="725" t="s">
        <v>468</v>
      </c>
      <c r="G16" s="731"/>
      <c r="H16" s="883"/>
      <c r="I16" s="884"/>
      <c r="J16" s="82"/>
    </row>
    <row r="17" spans="1:10" ht="12.75">
      <c r="A17" s="82"/>
      <c r="B17" s="900"/>
      <c r="C17" s="888"/>
      <c r="D17" s="745" t="s">
        <v>479</v>
      </c>
      <c r="E17" s="328"/>
      <c r="F17" s="746" t="s">
        <v>480</v>
      </c>
      <c r="G17" s="325"/>
      <c r="H17" s="885"/>
      <c r="I17" s="886"/>
      <c r="J17" s="82"/>
    </row>
    <row r="18" spans="1:10" ht="12.75">
      <c r="A18" s="82"/>
      <c r="B18" s="901"/>
      <c r="C18" s="889"/>
      <c r="D18" s="164" t="s">
        <v>91</v>
      </c>
      <c r="E18" s="165">
        <f>SUM(E15:E17)</f>
        <v>0</v>
      </c>
      <c r="F18" s="164" t="s">
        <v>92</v>
      </c>
      <c r="G18" s="165">
        <f>SUM(G15:G17)</f>
        <v>0</v>
      </c>
      <c r="H18" s="326"/>
      <c r="I18" s="327"/>
      <c r="J18" s="82"/>
    </row>
    <row r="19" spans="1:10" ht="12.75">
      <c r="A19" s="82"/>
      <c r="B19" s="899" t="s">
        <v>55</v>
      </c>
      <c r="C19" s="887">
        <v>20</v>
      </c>
      <c r="D19" s="744" t="s">
        <v>93</v>
      </c>
      <c r="E19" s="730"/>
      <c r="F19" s="265" t="s">
        <v>217</v>
      </c>
      <c r="G19" s="324"/>
      <c r="H19" s="881"/>
      <c r="I19" s="882"/>
      <c r="J19" s="82"/>
    </row>
    <row r="20" spans="1:10" ht="12.75" customHeight="1">
      <c r="A20" s="82"/>
      <c r="B20" s="900"/>
      <c r="C20" s="888"/>
      <c r="D20" s="744" t="s">
        <v>496</v>
      </c>
      <c r="E20" s="730"/>
      <c r="F20" s="725" t="s">
        <v>468</v>
      </c>
      <c r="G20" s="731"/>
      <c r="H20" s="883"/>
      <c r="I20" s="884"/>
      <c r="J20" s="82"/>
    </row>
    <row r="21" spans="1:10" ht="12.75">
      <c r="A21" s="82"/>
      <c r="B21" s="900"/>
      <c r="C21" s="888"/>
      <c r="D21" s="745" t="s">
        <v>479</v>
      </c>
      <c r="E21" s="328"/>
      <c r="F21" s="746" t="s">
        <v>480</v>
      </c>
      <c r="G21" s="325"/>
      <c r="H21" s="885"/>
      <c r="I21" s="886"/>
      <c r="J21" s="82"/>
    </row>
    <row r="22" spans="1:10" ht="12.75">
      <c r="A22" s="82"/>
      <c r="B22" s="901"/>
      <c r="C22" s="889"/>
      <c r="D22" s="164" t="s">
        <v>91</v>
      </c>
      <c r="E22" s="165">
        <f>SUM(E19:E21)</f>
        <v>0</v>
      </c>
      <c r="F22" s="164" t="s">
        <v>92</v>
      </c>
      <c r="G22" s="165">
        <f>SUM(G19:G21)</f>
        <v>0</v>
      </c>
      <c r="H22" s="326"/>
      <c r="I22" s="327"/>
      <c r="J22" s="82"/>
    </row>
    <row r="23" spans="1:10" ht="12.75">
      <c r="A23" s="82"/>
      <c r="B23" s="899" t="s">
        <v>66</v>
      </c>
      <c r="C23" s="887">
        <v>10</v>
      </c>
      <c r="D23" s="744" t="s">
        <v>93</v>
      </c>
      <c r="E23" s="730"/>
      <c r="F23" s="265" t="s">
        <v>217</v>
      </c>
      <c r="G23" s="324"/>
      <c r="H23" s="881"/>
      <c r="I23" s="882"/>
      <c r="J23" s="82"/>
    </row>
    <row r="24" spans="1:10" ht="13.5" customHeight="1">
      <c r="A24" s="82"/>
      <c r="B24" s="900"/>
      <c r="C24" s="888"/>
      <c r="D24" s="744" t="s">
        <v>496</v>
      </c>
      <c r="E24" s="730"/>
      <c r="F24" s="725" t="s">
        <v>468</v>
      </c>
      <c r="G24" s="731"/>
      <c r="H24" s="883"/>
      <c r="I24" s="884"/>
      <c r="J24" s="82"/>
    </row>
    <row r="25" spans="1:10" ht="12.75">
      <c r="A25" s="82"/>
      <c r="B25" s="900"/>
      <c r="C25" s="888"/>
      <c r="D25" s="745" t="s">
        <v>479</v>
      </c>
      <c r="E25" s="328"/>
      <c r="F25" s="746" t="s">
        <v>480</v>
      </c>
      <c r="G25" s="325"/>
      <c r="H25" s="885"/>
      <c r="I25" s="886"/>
      <c r="J25" s="82"/>
    </row>
    <row r="26" spans="1:10" ht="12.75">
      <c r="A26" s="82"/>
      <c r="B26" s="901"/>
      <c r="C26" s="889"/>
      <c r="D26" s="164" t="s">
        <v>91</v>
      </c>
      <c r="E26" s="165">
        <f>SUM(E23:E25)</f>
        <v>0</v>
      </c>
      <c r="F26" s="164" t="s">
        <v>92</v>
      </c>
      <c r="G26" s="165">
        <f>SUM(G23:G25)</f>
        <v>0</v>
      </c>
      <c r="H26" s="326"/>
      <c r="I26" s="327"/>
      <c r="J26" s="82"/>
    </row>
    <row r="27" spans="1:10" ht="12.75">
      <c r="A27" s="82"/>
      <c r="B27" s="899" t="s">
        <v>486</v>
      </c>
      <c r="C27" s="887">
        <v>0.4</v>
      </c>
      <c r="D27" s="744" t="s">
        <v>93</v>
      </c>
      <c r="E27" s="730"/>
      <c r="F27" s="897"/>
      <c r="G27" s="898"/>
      <c r="H27" s="881"/>
      <c r="I27" s="882"/>
      <c r="J27" s="82"/>
    </row>
    <row r="28" spans="1:10" ht="12.75">
      <c r="A28" s="82"/>
      <c r="B28" s="900"/>
      <c r="C28" s="888"/>
      <c r="D28" s="744" t="s">
        <v>496</v>
      </c>
      <c r="E28" s="730"/>
      <c r="F28" s="265" t="s">
        <v>217</v>
      </c>
      <c r="G28" s="324"/>
      <c r="H28" s="883"/>
      <c r="I28" s="884"/>
      <c r="J28" s="82"/>
    </row>
    <row r="29" spans="1:10" ht="12.75">
      <c r="A29" s="82"/>
      <c r="B29" s="900"/>
      <c r="C29" s="888"/>
      <c r="D29" s="745" t="s">
        <v>479</v>
      </c>
      <c r="E29" s="328"/>
      <c r="F29" s="746" t="s">
        <v>480</v>
      </c>
      <c r="G29" s="821"/>
      <c r="H29" s="885"/>
      <c r="I29" s="886"/>
      <c r="J29" s="82"/>
    </row>
    <row r="30" spans="1:10" ht="12.75">
      <c r="A30" s="82"/>
      <c r="B30" s="901"/>
      <c r="C30" s="889"/>
      <c r="D30" s="164" t="s">
        <v>91</v>
      </c>
      <c r="E30" s="165">
        <f>SUM(E27:E29)</f>
        <v>0</v>
      </c>
      <c r="F30" s="164" t="s">
        <v>92</v>
      </c>
      <c r="G30" s="822">
        <f>G28+G29</f>
        <v>0</v>
      </c>
      <c r="H30" s="326"/>
      <c r="I30" s="327"/>
      <c r="J30" s="82"/>
    </row>
    <row r="31" spans="1:10" ht="13.5" thickBot="1">
      <c r="A31" s="82"/>
      <c r="B31" s="383" t="s">
        <v>487</v>
      </c>
      <c r="C31" s="70" t="s">
        <v>87</v>
      </c>
      <c r="D31" s="166"/>
      <c r="E31" s="378">
        <f>E30+E18+E26+E22+E14</f>
        <v>0</v>
      </c>
      <c r="F31" s="166"/>
      <c r="G31" s="378">
        <f>G30+G18+G26+G22+G14</f>
        <v>0</v>
      </c>
      <c r="H31" s="379">
        <f>H30+H18+H26+H22+H14</f>
        <v>0</v>
      </c>
      <c r="I31" s="380">
        <f>I30++I18+I26+I22+I14</f>
        <v>0</v>
      </c>
      <c r="J31" s="82"/>
    </row>
    <row r="32" spans="2:9" ht="13.5" thickTop="1">
      <c r="B32" s="81"/>
      <c r="C32" s="81"/>
      <c r="D32" s="81"/>
      <c r="E32" s="81"/>
      <c r="F32" s="81"/>
      <c r="G32" s="81"/>
      <c r="H32" s="81"/>
      <c r="I32" s="81"/>
    </row>
    <row r="33" spans="2:21" ht="12.75">
      <c r="B33" s="741" t="s">
        <v>262</v>
      </c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42"/>
    </row>
    <row r="34" spans="2:21" ht="12.75">
      <c r="B34" s="741" t="s">
        <v>481</v>
      </c>
      <c r="D34" s="742"/>
      <c r="E34" s="742"/>
      <c r="F34" s="742"/>
      <c r="G34" s="742"/>
      <c r="H34" s="742"/>
      <c r="I34" s="742"/>
      <c r="J34" s="742"/>
      <c r="K34" s="742"/>
      <c r="L34" s="742"/>
      <c r="M34" s="742"/>
      <c r="N34" s="742"/>
      <c r="O34" s="742"/>
      <c r="P34" s="742"/>
      <c r="Q34" s="742"/>
      <c r="R34" s="742"/>
      <c r="S34" s="742"/>
      <c r="T34" s="742"/>
      <c r="U34" s="742"/>
    </row>
    <row r="35" spans="2:21" ht="12.75">
      <c r="B35" s="741" t="s">
        <v>482</v>
      </c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</row>
    <row r="36" spans="2:21" s="81" customFormat="1" ht="12.75">
      <c r="B36" s="743" t="s">
        <v>483</v>
      </c>
      <c r="D36" s="742"/>
      <c r="E36" s="742"/>
      <c r="F36" s="742"/>
      <c r="G36" s="742"/>
      <c r="H36" s="742"/>
      <c r="I36" s="742"/>
      <c r="J36" s="742"/>
      <c r="K36" s="742"/>
      <c r="L36" s="742"/>
      <c r="M36" s="742"/>
      <c r="N36" s="742"/>
      <c r="O36" s="742"/>
      <c r="P36" s="742"/>
      <c r="Q36" s="742"/>
      <c r="R36" s="742"/>
      <c r="S36" s="742"/>
      <c r="T36" s="742"/>
      <c r="U36" s="742"/>
    </row>
    <row r="37" spans="3:21" s="81" customFormat="1" ht="12.75">
      <c r="C37" s="742"/>
      <c r="D37" s="742"/>
      <c r="E37" s="742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</row>
    <row r="38" s="81" customFormat="1" ht="12.75"/>
    <row r="39" s="81" customFormat="1" ht="12.75"/>
    <row r="40" s="81" customFormat="1" ht="12.75"/>
    <row r="41" s="81" customFormat="1" ht="12.75"/>
    <row r="42" s="81" customFormat="1" ht="12.75"/>
    <row r="43" s="81" customFormat="1" ht="12.75"/>
  </sheetData>
  <sheetProtection/>
  <mergeCells count="20">
    <mergeCell ref="H15:I17"/>
    <mergeCell ref="F27:G27"/>
    <mergeCell ref="B12:B14"/>
    <mergeCell ref="B19:B22"/>
    <mergeCell ref="B23:B26"/>
    <mergeCell ref="B27:B30"/>
    <mergeCell ref="C27:C30"/>
    <mergeCell ref="C23:C26"/>
    <mergeCell ref="B15:B18"/>
    <mergeCell ref="C15:C18"/>
    <mergeCell ref="H27:I29"/>
    <mergeCell ref="H12:I13"/>
    <mergeCell ref="H19:I21"/>
    <mergeCell ref="H23:I25"/>
    <mergeCell ref="C19:C22"/>
    <mergeCell ref="B7:I7"/>
    <mergeCell ref="D10:E10"/>
    <mergeCell ref="F10:G10"/>
    <mergeCell ref="B10:B11"/>
    <mergeCell ref="C12:C14"/>
  </mergeCells>
  <printOptions horizontalCentered="1"/>
  <pageMargins left="0.41" right="0.21" top="0.66" bottom="0.66" header="0.35" footer="0.22"/>
  <pageSetup horizontalDpi="600" verticalDpi="600" orientation="landscape" paperSize="9" scale="85" r:id="rId1"/>
  <headerFooter alignWithMargins="0">
    <oddFooter>&amp;CСтрана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81" customWidth="1"/>
    <col min="2" max="2" width="5.7109375" style="0" customWidth="1"/>
    <col min="3" max="3" width="10.28125" style="0" customWidth="1"/>
    <col min="4" max="5" width="15.00390625" style="0" customWidth="1"/>
    <col min="6" max="6" width="28.28125" style="0" customWidth="1"/>
    <col min="7" max="8" width="30.28125" style="0" customWidth="1"/>
    <col min="9" max="33" width="9.140625" style="81" customWidth="1"/>
  </cols>
  <sheetData>
    <row r="1" spans="1:8" ht="12.75">
      <c r="A1" s="58" t="s">
        <v>63</v>
      </c>
      <c r="B1" s="59"/>
      <c r="C1" s="58"/>
      <c r="D1" s="58"/>
      <c r="E1" s="58"/>
      <c r="F1" s="82"/>
      <c r="G1" s="82"/>
      <c r="H1" s="82"/>
    </row>
    <row r="2" spans="1:8" ht="12.75">
      <c r="A2" s="58"/>
      <c r="B2" s="59"/>
      <c r="C2" s="58"/>
      <c r="D2" s="58"/>
      <c r="E2" s="58"/>
      <c r="F2" s="82"/>
      <c r="G2" s="82"/>
      <c r="H2" s="82"/>
    </row>
    <row r="3" spans="1:8" ht="12.75">
      <c r="A3" s="29"/>
      <c r="B3" s="29" t="str">
        <f>+CONCATENATE('Poc.strana'!$A$22," ",'Poc.strana'!$C$22)</f>
        <v>Назив енергетског субјекта: </v>
      </c>
      <c r="C3" s="29"/>
      <c r="D3" s="29"/>
      <c r="E3" s="29"/>
      <c r="F3" s="82"/>
      <c r="G3" s="82"/>
      <c r="H3" s="82"/>
    </row>
    <row r="4" spans="1:8" ht="12.75">
      <c r="A4" s="29"/>
      <c r="B4" s="29" t="str">
        <f>+CONCATENATE('Poc.strana'!$A$35," ",'Poc.strana'!$C$35)</f>
        <v>Датум обраде: </v>
      </c>
      <c r="C4" s="29"/>
      <c r="D4" s="29"/>
      <c r="E4" s="29"/>
      <c r="F4" s="82"/>
      <c r="G4" s="82"/>
      <c r="H4" s="82"/>
    </row>
    <row r="5" spans="1:8" ht="12.75">
      <c r="A5" s="82"/>
      <c r="B5" s="82"/>
      <c r="C5" s="82"/>
      <c r="D5" s="82"/>
      <c r="E5" s="82"/>
      <c r="F5" s="82"/>
      <c r="G5" s="82"/>
      <c r="H5" s="82"/>
    </row>
    <row r="6" spans="1:8" ht="12.75">
      <c r="A6" s="82"/>
      <c r="B6" s="82"/>
      <c r="C6" s="82"/>
      <c r="D6" s="82"/>
      <c r="E6" s="82"/>
      <c r="F6" s="82"/>
      <c r="G6" s="82"/>
      <c r="H6" s="82"/>
    </row>
    <row r="7" spans="1:8" ht="16.5" customHeight="1">
      <c r="A7" s="82"/>
      <c r="B7" s="902" t="str">
        <f>CONCATENATE("Табела ЕТ-4-9.1 ПРЕУЗИМАЊЕ И ИСПОРУКА КУПАЦА-ПРОИЗВОЂАЧА ПО НАПОНСКИМ НИВОИМА НА КРАЈУ "," ",'Poc.strana'!C25,". ГОДИНЕ")</f>
        <v>Табела ЕТ-4-9.1 ПРЕУЗИМАЊЕ И ИСПОРУКА КУПАЦА-ПРОИЗВОЂАЧА ПО НАПОНСКИМ НИВОИМА НА КРАЈУ  2022. ГОДИНЕ</v>
      </c>
      <c r="C7" s="902"/>
      <c r="D7" s="902"/>
      <c r="E7" s="902"/>
      <c r="F7" s="902"/>
      <c r="G7" s="902"/>
      <c r="H7" s="902"/>
    </row>
    <row r="8" spans="1:8" ht="12.75">
      <c r="A8" s="82"/>
      <c r="B8" s="82"/>
      <c r="C8" s="119"/>
      <c r="D8" s="119"/>
      <c r="E8" s="119"/>
      <c r="F8" s="119"/>
      <c r="G8" s="119"/>
      <c r="H8" s="119"/>
    </row>
    <row r="9" spans="1:8" ht="13.5" thickBot="1">
      <c r="A9" s="82"/>
      <c r="B9" s="82"/>
      <c r="C9" s="120"/>
      <c r="D9" s="120"/>
      <c r="E9" s="106"/>
      <c r="F9" s="120"/>
      <c r="G9" s="120"/>
      <c r="H9" s="120"/>
    </row>
    <row r="10" spans="1:8" ht="24.75" customHeight="1" thickTop="1">
      <c r="A10" s="82"/>
      <c r="B10" s="895" t="s">
        <v>0</v>
      </c>
      <c r="C10" s="810" t="s">
        <v>17</v>
      </c>
      <c r="D10" s="907" t="s">
        <v>208</v>
      </c>
      <c r="E10" s="903" t="s">
        <v>497</v>
      </c>
      <c r="F10" s="905" t="s">
        <v>493</v>
      </c>
      <c r="G10" s="907" t="s">
        <v>494</v>
      </c>
      <c r="H10" s="907" t="s">
        <v>495</v>
      </c>
    </row>
    <row r="11" spans="1:8" ht="12.75">
      <c r="A11" s="82"/>
      <c r="B11" s="896"/>
      <c r="C11" s="160" t="s">
        <v>42</v>
      </c>
      <c r="D11" s="908"/>
      <c r="E11" s="904"/>
      <c r="F11" s="906"/>
      <c r="G11" s="908"/>
      <c r="H11" s="908"/>
    </row>
    <row r="12" spans="1:8" ht="12.75" customHeight="1">
      <c r="A12" s="82"/>
      <c r="B12" s="808">
        <v>1</v>
      </c>
      <c r="C12" s="811">
        <v>35</v>
      </c>
      <c r="D12" s="816"/>
      <c r="E12" s="816"/>
      <c r="F12" s="816"/>
      <c r="G12" s="817"/>
      <c r="H12" s="818">
        <f>G12-F12</f>
        <v>0</v>
      </c>
    </row>
    <row r="13" spans="1:8" ht="12.75">
      <c r="A13" s="82"/>
      <c r="B13" s="815" t="s">
        <v>51</v>
      </c>
      <c r="C13" s="167">
        <v>20</v>
      </c>
      <c r="D13" s="816"/>
      <c r="E13" s="816"/>
      <c r="F13" s="816"/>
      <c r="G13" s="817"/>
      <c r="H13" s="818">
        <f>G13-F13</f>
        <v>0</v>
      </c>
    </row>
    <row r="14" spans="1:8" ht="12.75">
      <c r="A14" s="82"/>
      <c r="B14" s="815" t="s">
        <v>55</v>
      </c>
      <c r="C14" s="813">
        <v>10</v>
      </c>
      <c r="D14" s="816"/>
      <c r="E14" s="816"/>
      <c r="F14" s="816"/>
      <c r="G14" s="817"/>
      <c r="H14" s="818">
        <f>G14-F14</f>
        <v>0</v>
      </c>
    </row>
    <row r="15" spans="1:8" ht="12.75">
      <c r="A15" s="82"/>
      <c r="B15" s="814" t="s">
        <v>66</v>
      </c>
      <c r="C15" s="812">
        <v>0.4</v>
      </c>
      <c r="D15" s="816"/>
      <c r="E15" s="816"/>
      <c r="F15" s="816"/>
      <c r="G15" s="817"/>
      <c r="H15" s="818">
        <f>G15-F15</f>
        <v>0</v>
      </c>
    </row>
    <row r="16" spans="1:8" ht="13.5" thickBot="1">
      <c r="A16" s="82"/>
      <c r="B16" s="383" t="s">
        <v>486</v>
      </c>
      <c r="C16" s="70" t="s">
        <v>87</v>
      </c>
      <c r="D16" s="820">
        <f>D12+D13+D14+D15</f>
        <v>0</v>
      </c>
      <c r="E16" s="820">
        <f>E12+E13+E14+E15</f>
        <v>0</v>
      </c>
      <c r="F16" s="820">
        <f>F12+F13+F14+F15</f>
        <v>0</v>
      </c>
      <c r="G16" s="819">
        <f>G12+G13+G14+G15</f>
        <v>0</v>
      </c>
      <c r="H16" s="819">
        <f>H12+H13+H14+H15</f>
        <v>0</v>
      </c>
    </row>
    <row r="17" spans="2:8" ht="13.5" thickTop="1">
      <c r="B17" s="81"/>
      <c r="C17" s="81"/>
      <c r="D17" s="81"/>
      <c r="E17" s="81"/>
      <c r="F17" s="81"/>
      <c r="G17" s="81"/>
      <c r="H17" s="81"/>
    </row>
    <row r="18" spans="3:19" s="81" customFormat="1" ht="12.75"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</row>
    <row r="19" s="81" customFormat="1" ht="12.75"/>
    <row r="20" s="81" customFormat="1" ht="12.75"/>
    <row r="21" s="81" customFormat="1" ht="12.75"/>
    <row r="22" s="81" customFormat="1" ht="12.75"/>
    <row r="23" s="81" customFormat="1" ht="12.75"/>
    <row r="24" s="81" customFormat="1" ht="12.75"/>
  </sheetData>
  <sheetProtection/>
  <mergeCells count="7">
    <mergeCell ref="B7:H7"/>
    <mergeCell ref="B10:B11"/>
    <mergeCell ref="E10:E11"/>
    <mergeCell ref="F10:F11"/>
    <mergeCell ref="G10:G11"/>
    <mergeCell ref="H10:H11"/>
    <mergeCell ref="D10:D11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 Vuckovic</dc:creator>
  <cp:keywords/>
  <dc:description/>
  <cp:lastModifiedBy>AERS</cp:lastModifiedBy>
  <cp:lastPrinted>2022-11-15T12:31:29Z</cp:lastPrinted>
  <dcterms:created xsi:type="dcterms:W3CDTF">2006-07-05T09:57:32Z</dcterms:created>
  <dcterms:modified xsi:type="dcterms:W3CDTF">2023-01-23T10:04:10Z</dcterms:modified>
  <cp:category/>
  <cp:version/>
  <cp:contentType/>
  <cp:contentStatus/>
</cp:coreProperties>
</file>