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slobodan_jovanovic_aers_rs/Documents/2026/"/>
    </mc:Choice>
  </mc:AlternateContent>
  <xr:revisionPtr revIDLastSave="2" documentId="11_2882849A12E87C21135FABD9AC46DA603D29BC79" xr6:coauthVersionLast="47" xr6:coauthVersionMax="47" xr10:uidLastSave="{CB02C464-2859-488F-B90B-52F5B4213763}"/>
  <bookViews>
    <workbookView xWindow="-120" yWindow="-120" windowWidth="25440" windowHeight="15390" tabRatio="843" xr2:uid="{00000000-000D-0000-FFFF-FFFF00000000}"/>
  </bookViews>
  <sheets>
    <sheet name="Naslovna strana" sheetId="4" r:id="rId1"/>
    <sheet name="1. MOP" sheetId="25" r:id="rId2"/>
    <sheet name="2. Operativni troskovi" sheetId="1" r:id="rId3"/>
    <sheet name="3. Stopa prinosa" sheetId="26" r:id="rId4"/>
    <sheet name="4. Regulisana sredstva" sheetId="2" r:id="rId5"/>
    <sheet name="5. Ostali prihodi" sheetId="7" r:id="rId6"/>
    <sheet name="6. Gubici u sistemu" sheetId="31" r:id="rId7"/>
    <sheet name="7. Razlika MOP i UMOP" sheetId="32" r:id="rId8"/>
    <sheet name="8. Investicije u RP" sheetId="15" r:id="rId9"/>
    <sheet name="9. Prikljucci" sheetId="24" r:id="rId10"/>
  </sheets>
  <definedNames>
    <definedName name="_xlnm.Print_Area" localSheetId="1">'1. MOP'!$B$1:$G$25</definedName>
    <definedName name="_xlnm.Print_Area" localSheetId="2">'2. Operativni troskovi'!$B$1:$G$80</definedName>
    <definedName name="_xlnm.Print_Area" localSheetId="3">'3. Stopa prinosa'!$B$1:$F$27</definedName>
    <definedName name="_xlnm.Print_Area" localSheetId="4">'4. Regulisana sredstva'!$B$1:$U$65</definedName>
    <definedName name="_xlnm.Print_Area" localSheetId="5">'5. Ostali prihodi'!$B$1:$E$14</definedName>
    <definedName name="_xlnm.Print_Area" localSheetId="6">'6. Gubici u sistemu'!$B$1:$I$9</definedName>
    <definedName name="_xlnm.Print_Area" localSheetId="7">'7. Razlika MOP i UMOP'!$B$1:$D$9</definedName>
    <definedName name="_xlnm.Print_Area" localSheetId="8">'8. Investicije u RP'!$B$1:$O$22</definedName>
    <definedName name="_xlnm.Print_Area" localSheetId="9">'9. Prikljucci'!$B$1:$E$15</definedName>
    <definedName name="_xlnm.Print_Area" localSheetId="0">'Naslovna strana'!$A$1:$D$22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4" l="1"/>
  <c r="D4" i="24"/>
  <c r="D5" i="32"/>
  <c r="E5" i="31"/>
  <c r="E5" i="7"/>
  <c r="D5" i="7"/>
  <c r="E5" i="26"/>
  <c r="F4" i="1"/>
  <c r="E4" i="1"/>
  <c r="F78" i="1"/>
  <c r="E78" i="1"/>
  <c r="F59" i="1"/>
  <c r="E59" i="1"/>
  <c r="E21" i="25" l="1"/>
  <c r="F5" i="25"/>
  <c r="E5" i="25"/>
  <c r="F29" i="1" l="1"/>
  <c r="E29" i="1"/>
  <c r="G59" i="1"/>
  <c r="F53" i="1"/>
  <c r="E53" i="1"/>
  <c r="G9" i="1"/>
  <c r="G10" i="1"/>
  <c r="G12" i="1"/>
  <c r="G13" i="1"/>
  <c r="G15" i="1"/>
  <c r="G16" i="1"/>
  <c r="G17" i="1"/>
  <c r="G18" i="1"/>
  <c r="G19" i="1"/>
  <c r="G21" i="1"/>
  <c r="G22" i="1"/>
  <c r="G23" i="1"/>
  <c r="G24" i="1"/>
  <c r="G25" i="1"/>
  <c r="G26" i="1"/>
  <c r="G27" i="1"/>
  <c r="G30" i="1"/>
  <c r="G31" i="1"/>
  <c r="G32" i="1"/>
  <c r="G33" i="1"/>
  <c r="G34" i="1"/>
  <c r="G36" i="1"/>
  <c r="G38" i="1"/>
  <c r="G39" i="1"/>
  <c r="G41" i="1"/>
  <c r="G42" i="1"/>
  <c r="G44" i="1"/>
  <c r="G45" i="1"/>
  <c r="G46" i="1"/>
  <c r="G47" i="1"/>
  <c r="G48" i="1"/>
  <c r="G49" i="1"/>
  <c r="G50" i="1"/>
  <c r="G51" i="1"/>
  <c r="G54" i="1"/>
  <c r="G55" i="1"/>
  <c r="G56" i="1"/>
  <c r="G57" i="1"/>
  <c r="G58" i="1"/>
  <c r="G60" i="1"/>
  <c r="G61" i="1"/>
  <c r="G63" i="1"/>
  <c r="G64" i="1"/>
  <c r="G66" i="1"/>
  <c r="G67" i="1"/>
  <c r="G68" i="1"/>
  <c r="G70" i="1"/>
  <c r="G71" i="1"/>
  <c r="G72" i="1"/>
  <c r="G7" i="1"/>
  <c r="E9" i="31"/>
  <c r="E12" i="7"/>
  <c r="E14" i="7" s="1"/>
  <c r="F12" i="25" s="1"/>
  <c r="O46" i="2"/>
  <c r="N46" i="2"/>
  <c r="G46" i="2"/>
  <c r="K46" i="2" s="1"/>
  <c r="O45" i="2"/>
  <c r="N45" i="2"/>
  <c r="G45" i="2"/>
  <c r="J45" i="2" s="1"/>
  <c r="O44" i="2"/>
  <c r="N44" i="2"/>
  <c r="N43" i="2"/>
  <c r="G44" i="2"/>
  <c r="K44" i="2" s="1"/>
  <c r="S43" i="2"/>
  <c r="R43" i="2"/>
  <c r="Q43" i="2"/>
  <c r="P43" i="2"/>
  <c r="L43" i="2"/>
  <c r="H43" i="2"/>
  <c r="F43" i="2"/>
  <c r="E43" i="2"/>
  <c r="F23" i="26"/>
  <c r="E23" i="26"/>
  <c r="E12" i="26"/>
  <c r="F9" i="25" s="1"/>
  <c r="G56" i="2"/>
  <c r="K56" i="2"/>
  <c r="O56" i="2"/>
  <c r="N56" i="2"/>
  <c r="F19" i="26"/>
  <c r="E19" i="26"/>
  <c r="F27" i="26" s="1"/>
  <c r="F8" i="1"/>
  <c r="E8" i="1"/>
  <c r="G8" i="1" s="1"/>
  <c r="S59" i="2"/>
  <c r="R59" i="2"/>
  <c r="Q59" i="2"/>
  <c r="P59" i="2"/>
  <c r="L59" i="2"/>
  <c r="H59" i="2"/>
  <c r="F59" i="2"/>
  <c r="E59" i="2"/>
  <c r="E12" i="24"/>
  <c r="D12" i="24"/>
  <c r="E9" i="24"/>
  <c r="D9" i="24"/>
  <c r="E6" i="24"/>
  <c r="E15" i="24" s="1"/>
  <c r="D6" i="24"/>
  <c r="F14" i="1"/>
  <c r="F11" i="1" s="1"/>
  <c r="E14" i="1"/>
  <c r="E11" i="1" s="1"/>
  <c r="G11" i="1" s="1"/>
  <c r="F69" i="1"/>
  <c r="E69" i="1"/>
  <c r="G69" i="1"/>
  <c r="F43" i="1"/>
  <c r="E43" i="1"/>
  <c r="G43" i="1" s="1"/>
  <c r="D83" i="1"/>
  <c r="E65" i="1"/>
  <c r="G65" i="1" s="1"/>
  <c r="F65" i="1"/>
  <c r="F52" i="1" s="1"/>
  <c r="G53" i="1"/>
  <c r="E20" i="1"/>
  <c r="G20" i="1" s="1"/>
  <c r="F20" i="1"/>
  <c r="E11" i="25"/>
  <c r="E37" i="1"/>
  <c r="G37" i="1" s="1"/>
  <c r="E40" i="1"/>
  <c r="G40" i="1" s="1"/>
  <c r="O9" i="15"/>
  <c r="O10" i="15"/>
  <c r="O11" i="15"/>
  <c r="O12" i="15"/>
  <c r="O13" i="15"/>
  <c r="O15" i="15"/>
  <c r="O16" i="15"/>
  <c r="O17" i="15"/>
  <c r="O18" i="15"/>
  <c r="O19" i="15"/>
  <c r="N8" i="15"/>
  <c r="N14" i="15"/>
  <c r="M8" i="15"/>
  <c r="M20" i="15" s="1"/>
  <c r="M14" i="15"/>
  <c r="L8" i="15"/>
  <c r="L20" i="15" s="1"/>
  <c r="L14" i="15"/>
  <c r="K8" i="15"/>
  <c r="K14" i="15"/>
  <c r="K20" i="15" s="1"/>
  <c r="J8" i="15"/>
  <c r="J20" i="15" s="1"/>
  <c r="J14" i="15"/>
  <c r="I8" i="15"/>
  <c r="I14" i="15"/>
  <c r="H8" i="15"/>
  <c r="H20" i="15" s="1"/>
  <c r="H14" i="15"/>
  <c r="G8" i="15"/>
  <c r="G20" i="15" s="1"/>
  <c r="G14" i="15"/>
  <c r="D8" i="15"/>
  <c r="D14" i="15"/>
  <c r="G14" i="2"/>
  <c r="J14" i="2" s="1"/>
  <c r="G15" i="2"/>
  <c r="J15" i="2"/>
  <c r="T15" i="2" s="1"/>
  <c r="G16" i="2"/>
  <c r="J16" i="2" s="1"/>
  <c r="T16" i="2" s="1"/>
  <c r="E18" i="2"/>
  <c r="G18" i="2" s="1"/>
  <c r="J18" i="2" s="1"/>
  <c r="F18" i="2"/>
  <c r="H18" i="2"/>
  <c r="N19" i="2"/>
  <c r="N20" i="2"/>
  <c r="N21" i="2"/>
  <c r="P18" i="2"/>
  <c r="P17" i="2" s="1"/>
  <c r="Q18" i="2"/>
  <c r="R18" i="2"/>
  <c r="S18" i="2"/>
  <c r="S17" i="2" s="1"/>
  <c r="E22" i="2"/>
  <c r="G22" i="2" s="1"/>
  <c r="J22" i="2" s="1"/>
  <c r="F22" i="2"/>
  <c r="H22" i="2"/>
  <c r="N23" i="2"/>
  <c r="N24" i="2"/>
  <c r="N25" i="2"/>
  <c r="P22" i="2"/>
  <c r="Q22" i="2"/>
  <c r="Q17" i="2" s="1"/>
  <c r="R22" i="2"/>
  <c r="S22" i="2"/>
  <c r="E26" i="2"/>
  <c r="F26" i="2"/>
  <c r="G26" i="2" s="1"/>
  <c r="J26" i="2" s="1"/>
  <c r="H26" i="2"/>
  <c r="N27" i="2"/>
  <c r="N26" i="2" s="1"/>
  <c r="N28" i="2"/>
  <c r="N29" i="2"/>
  <c r="P26" i="2"/>
  <c r="Q26" i="2"/>
  <c r="R26" i="2"/>
  <c r="S26" i="2"/>
  <c r="E31" i="2"/>
  <c r="G31" i="2" s="1"/>
  <c r="F31" i="2"/>
  <c r="F30" i="2" s="1"/>
  <c r="H31" i="2"/>
  <c r="H30" i="2" s="1"/>
  <c r="N32" i="2"/>
  <c r="N33" i="2"/>
  <c r="N34" i="2"/>
  <c r="P31" i="2"/>
  <c r="Q31" i="2"/>
  <c r="R31" i="2"/>
  <c r="S31" i="2"/>
  <c r="E35" i="2"/>
  <c r="F35" i="2"/>
  <c r="H35" i="2"/>
  <c r="N36" i="2"/>
  <c r="N37" i="2"/>
  <c r="N38" i="2"/>
  <c r="P35" i="2"/>
  <c r="Q35" i="2"/>
  <c r="R35" i="2"/>
  <c r="S35" i="2"/>
  <c r="E39" i="2"/>
  <c r="F39" i="2"/>
  <c r="H39" i="2"/>
  <c r="N40" i="2"/>
  <c r="N41" i="2"/>
  <c r="N42" i="2"/>
  <c r="P39" i="2"/>
  <c r="Q39" i="2"/>
  <c r="R39" i="2"/>
  <c r="S39" i="2"/>
  <c r="E47" i="2"/>
  <c r="F47" i="2"/>
  <c r="H47" i="2"/>
  <c r="N48" i="2"/>
  <c r="N49" i="2"/>
  <c r="N50" i="2"/>
  <c r="P47" i="2"/>
  <c r="Q47" i="2"/>
  <c r="R47" i="2"/>
  <c r="S47" i="2"/>
  <c r="G51" i="2"/>
  <c r="J51" i="2" s="1"/>
  <c r="U51" i="2" s="1"/>
  <c r="G54" i="2"/>
  <c r="N54" i="2"/>
  <c r="G55" i="2"/>
  <c r="J55" i="2" s="1"/>
  <c r="K55" i="2"/>
  <c r="N55" i="2"/>
  <c r="G57" i="2"/>
  <c r="J57" i="2"/>
  <c r="N57" i="2"/>
  <c r="G58" i="2"/>
  <c r="J58" i="2" s="1"/>
  <c r="U58" i="2" s="1"/>
  <c r="L18" i="2"/>
  <c r="L22" i="2"/>
  <c r="L26" i="2"/>
  <c r="L31" i="2"/>
  <c r="L35" i="2"/>
  <c r="L39" i="2"/>
  <c r="L30" i="2" s="1"/>
  <c r="L47" i="2"/>
  <c r="O19" i="2"/>
  <c r="O20" i="2"/>
  <c r="O21" i="2"/>
  <c r="O23" i="2"/>
  <c r="O24" i="2"/>
  <c r="O25" i="2"/>
  <c r="O27" i="2"/>
  <c r="O28" i="2"/>
  <c r="O29" i="2"/>
  <c r="O26" i="2" s="1"/>
  <c r="O32" i="2"/>
  <c r="O33" i="2"/>
  <c r="O34" i="2"/>
  <c r="O31" i="2" s="1"/>
  <c r="O36" i="2"/>
  <c r="O37" i="2"/>
  <c r="O38" i="2"/>
  <c r="O35" i="2" s="1"/>
  <c r="O40" i="2"/>
  <c r="O41" i="2"/>
  <c r="O42" i="2"/>
  <c r="O48" i="2"/>
  <c r="O49" i="2"/>
  <c r="O50" i="2"/>
  <c r="O47" i="2" s="1"/>
  <c r="O54" i="2"/>
  <c r="O55" i="2"/>
  <c r="O57" i="2"/>
  <c r="S13" i="2"/>
  <c r="R13" i="2"/>
  <c r="Q13" i="2"/>
  <c r="P13" i="2"/>
  <c r="I52" i="2"/>
  <c r="I59" i="2"/>
  <c r="H13" i="2"/>
  <c r="F13" i="2"/>
  <c r="E13" i="2"/>
  <c r="G50" i="2"/>
  <c r="K50" i="2" s="1"/>
  <c r="G49" i="2"/>
  <c r="K49" i="2" s="1"/>
  <c r="J49" i="2"/>
  <c r="G48" i="2"/>
  <c r="J48" i="2" s="1"/>
  <c r="G42" i="2"/>
  <c r="K42" i="2"/>
  <c r="G41" i="2"/>
  <c r="J41" i="2"/>
  <c r="G40" i="2"/>
  <c r="G38" i="2"/>
  <c r="G37" i="2"/>
  <c r="J37" i="2" s="1"/>
  <c r="K37" i="2"/>
  <c r="G36" i="2"/>
  <c r="J36" i="2"/>
  <c r="G34" i="2"/>
  <c r="G33" i="2"/>
  <c r="K33" i="2" s="1"/>
  <c r="G32" i="2"/>
  <c r="G29" i="2"/>
  <c r="K29" i="2" s="1"/>
  <c r="J29" i="2"/>
  <c r="G28" i="2"/>
  <c r="K28" i="2" s="1"/>
  <c r="G27" i="2"/>
  <c r="K27" i="2" s="1"/>
  <c r="K26" i="2" s="1"/>
  <c r="G25" i="2"/>
  <c r="J25" i="2" s="1"/>
  <c r="G24" i="2"/>
  <c r="J24" i="2" s="1"/>
  <c r="G23" i="2"/>
  <c r="J23" i="2" s="1"/>
  <c r="G21" i="2"/>
  <c r="K21" i="2" s="1"/>
  <c r="J21" i="2"/>
  <c r="G20" i="2"/>
  <c r="K20" i="2" s="1"/>
  <c r="G19" i="2"/>
  <c r="K19" i="2" s="1"/>
  <c r="K18" i="2" s="1"/>
  <c r="J19" i="2"/>
  <c r="F37" i="1"/>
  <c r="F40" i="1"/>
  <c r="K23" i="2"/>
  <c r="K25" i="2"/>
  <c r="K24" i="2"/>
  <c r="J50" i="2"/>
  <c r="J42" i="2"/>
  <c r="T42" i="2" s="1"/>
  <c r="J44" i="2"/>
  <c r="J20" i="2"/>
  <c r="F13" i="25"/>
  <c r="K36" i="2"/>
  <c r="K57" i="2"/>
  <c r="T57" i="2"/>
  <c r="K45" i="2"/>
  <c r="G43" i="2"/>
  <c r="D14" i="7"/>
  <c r="E12" i="25"/>
  <c r="K48" i="2"/>
  <c r="K22" i="2"/>
  <c r="O43" i="2"/>
  <c r="T55" i="2"/>
  <c r="K38" i="2"/>
  <c r="J38" i="2"/>
  <c r="N47" i="2"/>
  <c r="K41" i="2"/>
  <c r="T41" i="2" s="1"/>
  <c r="U57" i="2"/>
  <c r="J56" i="2"/>
  <c r="T56" i="2"/>
  <c r="E27" i="26"/>
  <c r="D8" i="32"/>
  <c r="F15" i="25" s="1"/>
  <c r="G29" i="1"/>
  <c r="E35" i="1"/>
  <c r="G35" i="1" s="1"/>
  <c r="G35" i="2" l="1"/>
  <c r="J35" i="2" s="1"/>
  <c r="N35" i="2"/>
  <c r="P30" i="2"/>
  <c r="Q30" i="2"/>
  <c r="G39" i="2"/>
  <c r="J39" i="2" s="1"/>
  <c r="N39" i="2"/>
  <c r="R30" i="2"/>
  <c r="S30" i="2"/>
  <c r="S52" i="2" s="1"/>
  <c r="S60" i="2" s="1"/>
  <c r="N59" i="2"/>
  <c r="O18" i="2"/>
  <c r="O22" i="2"/>
  <c r="O17" i="2" s="1"/>
  <c r="O59" i="2"/>
  <c r="I60" i="2"/>
  <c r="T50" i="2"/>
  <c r="U50" i="2" s="1"/>
  <c r="T48" i="2"/>
  <c r="U48" i="2" s="1"/>
  <c r="T24" i="2"/>
  <c r="U24" i="2" s="1"/>
  <c r="T23" i="2"/>
  <c r="U23" i="2" s="1"/>
  <c r="T21" i="2"/>
  <c r="U21" i="2" s="1"/>
  <c r="F35" i="1"/>
  <c r="T20" i="2"/>
  <c r="U20" i="2" s="1"/>
  <c r="T38" i="2"/>
  <c r="U38" i="2" s="1"/>
  <c r="H17" i="2"/>
  <c r="H52" i="2" s="1"/>
  <c r="H60" i="2" s="1"/>
  <c r="K43" i="2"/>
  <c r="J43" i="2"/>
  <c r="O14" i="15"/>
  <c r="N20" i="15"/>
  <c r="F17" i="2"/>
  <c r="F52" i="2" s="1"/>
  <c r="F60" i="2" s="1"/>
  <c r="R17" i="2"/>
  <c r="R52" i="2" s="1"/>
  <c r="R60" i="2" s="1"/>
  <c r="N31" i="2"/>
  <c r="D15" i="24"/>
  <c r="O8" i="15"/>
  <c r="O20" i="15" s="1"/>
  <c r="I20" i="15"/>
  <c r="D20" i="15"/>
  <c r="G13" i="2"/>
  <c r="E17" i="2"/>
  <c r="N18" i="2"/>
  <c r="T18" i="2" s="1"/>
  <c r="J31" i="2"/>
  <c r="G30" i="2"/>
  <c r="L21" i="15"/>
  <c r="N21" i="15"/>
  <c r="I21" i="15"/>
  <c r="M21" i="15"/>
  <c r="K21" i="15"/>
  <c r="J21" i="15"/>
  <c r="N30" i="2"/>
  <c r="T45" i="2"/>
  <c r="U45" i="2" s="1"/>
  <c r="U18" i="2"/>
  <c r="K17" i="2"/>
  <c r="U56" i="2"/>
  <c r="J27" i="2"/>
  <c r="J34" i="2"/>
  <c r="K34" i="2"/>
  <c r="T49" i="2"/>
  <c r="U49" i="2" s="1"/>
  <c r="P52" i="2"/>
  <c r="P60" i="2" s="1"/>
  <c r="U55" i="2"/>
  <c r="J17" i="2"/>
  <c r="T19" i="2"/>
  <c r="U19" i="2" s="1"/>
  <c r="K32" i="2"/>
  <c r="K31" i="2" s="1"/>
  <c r="J32" i="2"/>
  <c r="K40" i="2"/>
  <c r="K39" i="2" s="1"/>
  <c r="T39" i="2" s="1"/>
  <c r="U39" i="2" s="1"/>
  <c r="J40" i="2"/>
  <c r="J54" i="2"/>
  <c r="G59" i="2"/>
  <c r="K54" i="2"/>
  <c r="K59" i="2" s="1"/>
  <c r="J46" i="2"/>
  <c r="T44" i="2"/>
  <c r="U44" i="2" s="1"/>
  <c r="U41" i="2"/>
  <c r="O39" i="2"/>
  <c r="O30" i="2" s="1"/>
  <c r="O52" i="2" s="1"/>
  <c r="O60" i="2" s="1"/>
  <c r="T26" i="2"/>
  <c r="U26" i="2" s="1"/>
  <c r="N22" i="2"/>
  <c r="T22" i="2" s="1"/>
  <c r="T17" i="2" s="1"/>
  <c r="N17" i="2"/>
  <c r="N52" i="2" s="1"/>
  <c r="N60" i="2" s="1"/>
  <c r="J13" i="2"/>
  <c r="T14" i="2"/>
  <c r="T13" i="2" s="1"/>
  <c r="T29" i="2"/>
  <c r="U29" i="2" s="1"/>
  <c r="T37" i="2"/>
  <c r="U37" i="2" s="1"/>
  <c r="J30" i="2"/>
  <c r="G17" i="2"/>
  <c r="K47" i="2"/>
  <c r="K35" i="2"/>
  <c r="T35" i="2" s="1"/>
  <c r="U35" i="2" s="1"/>
  <c r="T25" i="2"/>
  <c r="U25" i="2" s="1"/>
  <c r="T36" i="2"/>
  <c r="U36" i="2" s="1"/>
  <c r="Q52" i="2"/>
  <c r="Q60" i="2" s="1"/>
  <c r="L17" i="2"/>
  <c r="L52" i="2" s="1"/>
  <c r="L60" i="2" s="1"/>
  <c r="G47" i="2"/>
  <c r="J47" i="2" s="1"/>
  <c r="E30" i="2"/>
  <c r="E52" i="2" s="1"/>
  <c r="E60" i="2" s="1"/>
  <c r="U15" i="2"/>
  <c r="J28" i="2"/>
  <c r="U42" i="2"/>
  <c r="U16" i="2"/>
  <c r="J33" i="2"/>
  <c r="F6" i="1"/>
  <c r="F73" i="1" s="1"/>
  <c r="F7" i="25" s="1"/>
  <c r="E6" i="1"/>
  <c r="E52" i="1"/>
  <c r="G52" i="1" s="1"/>
  <c r="G14" i="1"/>
  <c r="G52" i="2" l="1"/>
  <c r="G60" i="2" s="1"/>
  <c r="T43" i="2"/>
  <c r="U43" i="2" s="1"/>
  <c r="J52" i="2"/>
  <c r="O21" i="15"/>
  <c r="F8" i="25"/>
  <c r="K30" i="2"/>
  <c r="T31" i="2"/>
  <c r="T46" i="2"/>
  <c r="U46" i="2" s="1"/>
  <c r="T40" i="2"/>
  <c r="U40" i="2"/>
  <c r="K52" i="2"/>
  <c r="K60" i="2" s="1"/>
  <c r="U22" i="2"/>
  <c r="U17" i="2" s="1"/>
  <c r="T28" i="2"/>
  <c r="U28" i="2" s="1"/>
  <c r="T54" i="2"/>
  <c r="T59" i="2" s="1"/>
  <c r="J59" i="2"/>
  <c r="J60" i="2" s="1"/>
  <c r="T33" i="2"/>
  <c r="U33" i="2" s="1"/>
  <c r="U14" i="2"/>
  <c r="U13" i="2" s="1"/>
  <c r="T34" i="2"/>
  <c r="U34" i="2"/>
  <c r="T47" i="2"/>
  <c r="U47" i="2"/>
  <c r="T32" i="2"/>
  <c r="U32" i="2" s="1"/>
  <c r="T27" i="2"/>
  <c r="U27" i="2"/>
  <c r="E73" i="1"/>
  <c r="G6" i="1"/>
  <c r="T30" i="2" l="1"/>
  <c r="T52" i="2" s="1"/>
  <c r="T60" i="2" s="1"/>
  <c r="U31" i="2"/>
  <c r="U30" i="2" s="1"/>
  <c r="U52" i="2" s="1"/>
  <c r="U54" i="2"/>
  <c r="U59" i="2" s="1"/>
  <c r="E7" i="25"/>
  <c r="E16" i="25" s="1"/>
  <c r="G73" i="1"/>
  <c r="U60" i="2" l="1"/>
  <c r="F10" i="25" s="1"/>
  <c r="F11" i="25" s="1"/>
  <c r="F16" i="25"/>
  <c r="E23" i="25" s="1"/>
  <c r="E25" i="25" s="1"/>
</calcChain>
</file>

<file path=xl/sharedStrings.xml><?xml version="1.0" encoding="utf-8"?>
<sst xmlns="http://schemas.openxmlformats.org/spreadsheetml/2006/main" count="513" uniqueCount="368">
  <si>
    <t>Возила</t>
  </si>
  <si>
    <t>Нето вредност средстава на почетку регулаторног периода</t>
  </si>
  <si>
    <t>Нето вредност средстава која су отуђена и/или трајно повучена из употребе у регулаторном периоду</t>
  </si>
  <si>
    <t>Промена вредности средстава прибављених без накнаде у регулаторном периоду</t>
  </si>
  <si>
    <t>у 000 динара</t>
  </si>
  <si>
    <t>Грађевински објекти</t>
  </si>
  <si>
    <t>Остало</t>
  </si>
  <si>
    <t>Постројења и опрема</t>
  </si>
  <si>
    <t>Рачунарска опрема</t>
  </si>
  <si>
    <t>I</t>
  </si>
  <si>
    <t>II</t>
  </si>
  <si>
    <t>III</t>
  </si>
  <si>
    <t>Укупно (I)+(II)</t>
  </si>
  <si>
    <t>Улагања у развој</t>
  </si>
  <si>
    <t>Остала нематеријална улагања</t>
  </si>
  <si>
    <t>* Телефон:</t>
  </si>
  <si>
    <t>1.</t>
  </si>
  <si>
    <t>2.</t>
  </si>
  <si>
    <t>3.</t>
  </si>
  <si>
    <t>3.1.</t>
  </si>
  <si>
    <t>3.2.</t>
  </si>
  <si>
    <t>3.3.</t>
  </si>
  <si>
    <t>3.4.</t>
  </si>
  <si>
    <t>3.5.</t>
  </si>
  <si>
    <t>5.</t>
  </si>
  <si>
    <t>Нето вредност средстава прибављених без накнаде на почетку регулаторног периода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</si>
  <si>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</si>
  <si>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</si>
  <si>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</si>
  <si>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</si>
  <si>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</si>
  <si>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</si>
  <si>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</si>
  <si>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</si>
  <si>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</si>
  <si>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</si>
  <si>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</si>
  <si>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</si>
  <si>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у %</t>
  </si>
  <si>
    <t>Други приходи</t>
  </si>
  <si>
    <t>* Електронска пошта:</t>
  </si>
  <si>
    <t>Енергетска делатност:</t>
  </si>
  <si>
    <t>Подаци за контакт:</t>
  </si>
  <si>
    <t>Позиција</t>
  </si>
  <si>
    <t>Трошкови осталог материјала (режијског)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</si>
  <si>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</si>
  <si>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</si>
  <si>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</si>
  <si>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</si>
  <si>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</si>
  <si>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1.2.</t>
  </si>
  <si>
    <t>1.3.</t>
  </si>
  <si>
    <t>2.3.</t>
  </si>
  <si>
    <t>2.4.</t>
  </si>
  <si>
    <t>Трошкови услуга на изради учинака</t>
  </si>
  <si>
    <t>Трошкови сајмова</t>
  </si>
  <si>
    <t>Трошкови истраживања</t>
  </si>
  <si>
    <t>3.6.</t>
  </si>
  <si>
    <t>3.7.</t>
  </si>
  <si>
    <t>3.8.</t>
  </si>
  <si>
    <t>4.</t>
  </si>
  <si>
    <t>Трошкови чланарина</t>
  </si>
  <si>
    <t>Трошкови доприноса</t>
  </si>
  <si>
    <t>4.1.</t>
  </si>
  <si>
    <t>4.2.</t>
  </si>
  <si>
    <t>4.3.</t>
  </si>
  <si>
    <t>4.4.</t>
  </si>
  <si>
    <t>4.5.</t>
  </si>
  <si>
    <t>4.6.</t>
  </si>
  <si>
    <t>4.7.</t>
  </si>
  <si>
    <t>4.8.</t>
  </si>
  <si>
    <t>6.</t>
  </si>
  <si>
    <t>Некретнине, постројења и опрема</t>
  </si>
  <si>
    <t>Пословни простор</t>
  </si>
  <si>
    <t>Некретнине, постројења и опрема у припреми и аванси дати за њихову набавку</t>
  </si>
  <si>
    <t>Укупно некретнине, постројења и опрема (1+2+3+4+5)</t>
  </si>
  <si>
    <t>Нематеријална улагања у припреми и аванси дати за њихову набавку</t>
  </si>
  <si>
    <t>Промена вредности средстава у припреми и датих аванса за набавку истих која неће бити активирана у регулаторном периоду или која нису оправдана и/или ефикасна</t>
  </si>
  <si>
    <t>7.</t>
  </si>
  <si>
    <t>Назив енергетског субјекта:</t>
  </si>
  <si>
    <t>Седиште и адреса:</t>
  </si>
  <si>
    <t xml:space="preserve">Напомена: </t>
  </si>
  <si>
    <t>Датум обраде:</t>
  </si>
  <si>
    <t>1.1.</t>
  </si>
  <si>
    <t>Трошкови материјала за израду</t>
  </si>
  <si>
    <t>2.1.</t>
  </si>
  <si>
    <t>Трошкови зарада и накнада зарада (бруто)</t>
  </si>
  <si>
    <t>2.2.</t>
  </si>
  <si>
    <t>Трошкови пореза и доприноса на зараде и накнаде зарада на терет послодавца</t>
  </si>
  <si>
    <t>Укупно (1 + 2)</t>
  </si>
  <si>
    <t>8.</t>
  </si>
  <si>
    <t>Дугорочне обавезе</t>
  </si>
  <si>
    <t>Краткорочне финансијске обавезе</t>
  </si>
  <si>
    <t>Предрачунска вредност улагања</t>
  </si>
  <si>
    <t>Година окончања улагања</t>
  </si>
  <si>
    <t>Кумулативно уложено до почетка регулаторног периода</t>
  </si>
  <si>
    <t>Кредити од домаћих пословних банака</t>
  </si>
  <si>
    <t>Инокредити</t>
  </si>
  <si>
    <t>Донације и остала прибављања без накнаде</t>
  </si>
  <si>
    <t>Укупно (I + II)</t>
  </si>
  <si>
    <t>АГЕНЦИЈА ЗА ЕНЕРГЕТИКУ РЕПУБЛИКЕ СРБИЈЕ</t>
  </si>
  <si>
    <t>Напомена: У случају потребе повећати број редова.</t>
  </si>
  <si>
    <t>Трошкови канцеларијског материјала</t>
  </si>
  <si>
    <t>Сви други трошкови осталог материјала (режијског)</t>
  </si>
  <si>
    <t>Трошкови електричне енергије</t>
  </si>
  <si>
    <t>Трошкови горива за транспортна средства</t>
  </si>
  <si>
    <t>Сви други трошкови горива и енергије</t>
  </si>
  <si>
    <t>Трошкови превоза на радно место и са радног места</t>
  </si>
  <si>
    <t>Јубиларне награде</t>
  </si>
  <si>
    <t>Отпремнине</t>
  </si>
  <si>
    <t>Сви други остали лични расходи и накнаде</t>
  </si>
  <si>
    <t>3.2.1.</t>
  </si>
  <si>
    <t>3.2.2.</t>
  </si>
  <si>
    <t>Сви други трошкови транспортних услуга</t>
  </si>
  <si>
    <t>3.3.1.</t>
  </si>
  <si>
    <t>3.3.2.</t>
  </si>
  <si>
    <t>3.3.3.</t>
  </si>
  <si>
    <t>Сви други трошкови услуга одржавања</t>
  </si>
  <si>
    <t>Трошкови чувања имовине и физичког обезбеђења</t>
  </si>
  <si>
    <t>4.3.1.</t>
  </si>
  <si>
    <t>Трошкови премија осигурања имовине</t>
  </si>
  <si>
    <t>4.3.2.</t>
  </si>
  <si>
    <t>Трошкови премија осигурања запослених</t>
  </si>
  <si>
    <t>Сви други трошкови премија осигурања</t>
  </si>
  <si>
    <t>Трошкови пореза на имовину</t>
  </si>
  <si>
    <t>Сви други остали нематеријални трошкови</t>
  </si>
  <si>
    <t>Процењени корисни век средстава која ће бити активирана у регулаторном периоду 
(у годинама)</t>
  </si>
  <si>
    <t>9.</t>
  </si>
  <si>
    <t>2.1.1.</t>
  </si>
  <si>
    <t>2.1.2.</t>
  </si>
  <si>
    <t>2.1.3.</t>
  </si>
  <si>
    <t>2.2.1.</t>
  </si>
  <si>
    <t>2.2.2.</t>
  </si>
  <si>
    <t>2.2.3.</t>
  </si>
  <si>
    <t>2.3.1.</t>
  </si>
  <si>
    <t>2.3.2.</t>
  </si>
  <si>
    <t>2.3.3.</t>
  </si>
  <si>
    <t>3.1.1.</t>
  </si>
  <si>
    <t>3.1.2.</t>
  </si>
  <si>
    <t>3.1.3.</t>
  </si>
  <si>
    <t>3.2.3.</t>
  </si>
  <si>
    <t>10.</t>
  </si>
  <si>
    <t>Систем за дистрибуцију природног гаса</t>
  </si>
  <si>
    <t>Постројења и опрема система за дистрибуцију природног гаса</t>
  </si>
  <si>
    <t>Приход по основу фактурисања дела трошкова система</t>
  </si>
  <si>
    <t>Приход по основу фактурисања трошкова изградње индивидуалних прикључака</t>
  </si>
  <si>
    <t xml:space="preserve"> у 000 динара</t>
  </si>
  <si>
    <t>Скраћенице</t>
  </si>
  <si>
    <t>Оперативни трошкови</t>
  </si>
  <si>
    <t>Трошкови амортизације</t>
  </si>
  <si>
    <t>Регулисана средства</t>
  </si>
  <si>
    <t>Остали приходи</t>
  </si>
  <si>
    <t>Корекциони елемент</t>
  </si>
  <si>
    <t>Учешће сопственог капитала у финансирању регулисаних средстава</t>
  </si>
  <si>
    <t>Учешће позајмљеног капитала у финансирању регулисаних средстава</t>
  </si>
  <si>
    <t>Стопа пореза на добит према важећим законским прописима</t>
  </si>
  <si>
    <t>Стање обавеза на почетку
регулаторног периода (у 000 дин.)</t>
  </si>
  <si>
    <t>Уложено у години која претходи регулаторном периоду</t>
  </si>
  <si>
    <t>Све остале дугорочне обавезе</t>
  </si>
  <si>
    <t>Све остале краткорочне финансијске обавезе</t>
  </si>
  <si>
    <t>Трошкови природног гаса</t>
  </si>
  <si>
    <t>Трошкови ПТТ услуга</t>
  </si>
  <si>
    <t>Трошкови услуга одржавања гасоводног система</t>
  </si>
  <si>
    <t>Трошкови закупа пословног простора</t>
  </si>
  <si>
    <t>Трошкови развоја који се не капитализују</t>
  </si>
  <si>
    <t>Трошкови адвокатских услуга</t>
  </si>
  <si>
    <t>Трошкови такси (административне, судске, регистрационе, локалне и др.)</t>
  </si>
  <si>
    <t>Остале некретнине, постројења и опрема и улагања на туђим некретнинама, постројењима и опреми</t>
  </si>
  <si>
    <t>Остварено</t>
  </si>
  <si>
    <t>Редни
број</t>
  </si>
  <si>
    <t>Напомене</t>
  </si>
  <si>
    <t>Максимално одобрени приход</t>
  </si>
  <si>
    <t>2</t>
  </si>
  <si>
    <t>3</t>
  </si>
  <si>
    <t>4</t>
  </si>
  <si>
    <t>5</t>
  </si>
  <si>
    <t>6</t>
  </si>
  <si>
    <t>Део резервисања за накнаде и друге бенифиције запослених а који се исплаћују у регулаторном периоду</t>
  </si>
  <si>
    <t>Приходи од активирања учинака и робе</t>
  </si>
  <si>
    <t>Индекси</t>
  </si>
  <si>
    <t>Нето вредност средстава у припреми и дати аванси на почетку регулаторног периода, а која неће бити активирана у регулаторном периоду или која нису оправдана и/или ефикасна</t>
  </si>
  <si>
    <t>Вредност регулисаних средстава на почетку регулаторног периода</t>
  </si>
  <si>
    <t>Трошкови амортизације постојећих средстава у регулаторном периоду 
(укључујћи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</si>
  <si>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(који не укључују трошкове амортизације средстава прибављених без накнаде)</t>
  </si>
  <si>
    <t>Трошкови амортизације средстава која ће бити активирана у регулаторном периоду 
(укључујући трошкове амортизације средстава прибављених без накнаде)</t>
  </si>
  <si>
    <t>Промена вредности средстава у припреми и датих аванса у регулаторном периоду, увећано за нето вредност истих на почетку регулаторног периода а која ће бити активирана у регулаторном периоду</t>
  </si>
  <si>
    <t>Вредност регулисаних средстава на крају регулаторног периода</t>
  </si>
  <si>
    <t>Регулисана средства у регулаторном периоду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</si>
  <si>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</si>
  <si>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</si>
  <si>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</si>
  <si>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</si>
  <si>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</si>
  <si>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</si>
  <si>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</si>
  <si>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</si>
  <si>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</si>
  <si>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</si>
  <si>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</si>
  <si>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</si>
  <si>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</si>
  <si>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Извори финансирања планираних улагања у регулаторном периоду</t>
  </si>
  <si>
    <t>Укупно планирана улагања
у регулаторном периоду</t>
  </si>
  <si>
    <t>Сопствена
средства</t>
  </si>
  <si>
    <t>Остали
извори</t>
  </si>
  <si>
    <t>1</t>
  </si>
  <si>
    <t>14 (8 + 9 + 10 + 11 + 12 + 13)</t>
  </si>
  <si>
    <t>Регулисана средства
ангажована за обављање регулисане делатности</t>
  </si>
  <si>
    <t>Бруто
вредност</t>
  </si>
  <si>
    <t>Исправка
вредности</t>
  </si>
  <si>
    <t>Учешће (у %)</t>
  </si>
  <si>
    <t>Стопа приноса на регулисана средства</t>
  </si>
  <si>
    <t>Припадајући део кумулиране разлике максимално одобреног прихода и усклађеног максимално одобреног прихода</t>
  </si>
  <si>
    <t>Сви други трошкови природног гаса</t>
  </si>
  <si>
    <t>Конто</t>
  </si>
  <si>
    <t>Трошкови смештаја, исхране и превоза на службеном путу и на терену</t>
  </si>
  <si>
    <t>Цена сопственог капитала после опорезивања</t>
  </si>
  <si>
    <t>Пондерисана просечна цена позајмљеног капитала</t>
  </si>
  <si>
    <t>Годишња каматна стопа
(пондерисана по позицијама, у %)</t>
  </si>
  <si>
    <t>Приходи по основу обуставе испоруке природног гаса</t>
  </si>
  <si>
    <t>Приходи по основу накнађених штета</t>
  </si>
  <si>
    <t>Приходи по основу издавања одобрења са условима за извођење радова у заштитном појасу цевовода</t>
  </si>
  <si>
    <t>Број запослених на крају регулаторног периода (директно алоцирани запослени + припадајући део зајеничких запослених) - само информативно</t>
  </si>
  <si>
    <t>Број запослених</t>
  </si>
  <si>
    <t>Јединица
мере</t>
  </si>
  <si>
    <t>000 динара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</si>
  <si>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</si>
  <si>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</si>
  <si>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r>
      <t>ППЦК</t>
    </r>
    <r>
      <rPr>
        <vertAlign val="subscript"/>
        <sz val="10"/>
        <color indexed="18"/>
        <rFont val="Arial Narrow"/>
        <family val="2"/>
      </rPr>
      <t>т</t>
    </r>
  </si>
  <si>
    <r>
      <t>РС</t>
    </r>
    <r>
      <rPr>
        <vertAlign val="subscript"/>
        <sz val="10"/>
        <color indexed="18"/>
        <rFont val="Arial Narrow"/>
        <family val="2"/>
      </rPr>
      <t>т</t>
    </r>
  </si>
  <si>
    <r>
      <t>ОП</t>
    </r>
    <r>
      <rPr>
        <vertAlign val="subscript"/>
        <sz val="10"/>
        <color indexed="18"/>
        <rFont val="Arial Narrow"/>
        <family val="2"/>
      </rPr>
      <t>т</t>
    </r>
  </si>
  <si>
    <r>
      <t>ТГ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</si>
  <si>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</si>
  <si>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r>
      <t>ПР</t>
    </r>
    <r>
      <rPr>
        <vertAlign val="subscript"/>
        <sz val="10"/>
        <color indexed="18"/>
        <rFont val="Arial Narrow"/>
        <family val="2"/>
      </rPr>
      <t>т</t>
    </r>
  </si>
  <si>
    <r>
      <t>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</si>
  <si>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r>
      <t>МОП</t>
    </r>
    <r>
      <rPr>
        <vertAlign val="subscript"/>
        <sz val="10"/>
        <color indexed="18"/>
        <rFont val="Arial Narrow"/>
        <family val="2"/>
      </rPr>
      <t>т</t>
    </r>
  </si>
  <si>
    <r>
      <t>УМОП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</si>
  <si>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r>
      <t>Трошкови амортизације постојећих средстава у регулаторном периоду 
(који не укључују трошкове амортизације средстава прибављених без накнаде, односно трошкови амортизације средстава наведених у колони пРС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</t>
    </r>
  </si>
  <si>
    <r>
      <t>пНВС</t>
    </r>
    <r>
      <rPr>
        <vertAlign val="subscript"/>
        <sz val="10"/>
        <color indexed="18"/>
        <rFont val="Arial Narrow"/>
        <family val="2"/>
      </rPr>
      <t>т</t>
    </r>
  </si>
  <si>
    <r>
      <t>пСБН</t>
    </r>
    <r>
      <rPr>
        <vertAlign val="subscript"/>
        <sz val="10"/>
        <color indexed="18"/>
        <rFont val="Arial Narrow"/>
        <family val="2"/>
      </rPr>
      <t>т</t>
    </r>
  </si>
  <si>
    <r>
      <t>пНСУП</t>
    </r>
    <r>
      <rPr>
        <vertAlign val="subscript"/>
        <sz val="10"/>
        <color indexed="18"/>
        <rFont val="Arial Narrow"/>
        <family val="2"/>
      </rPr>
      <t>т</t>
    </r>
  </si>
  <si>
    <r>
      <t>пРС</t>
    </r>
    <r>
      <rPr>
        <vertAlign val="subscript"/>
        <sz val="10"/>
        <color indexed="18"/>
        <rFont val="Arial Narrow"/>
        <family val="2"/>
      </rPr>
      <t>т</t>
    </r>
  </si>
  <si>
    <r>
      <t>АРС</t>
    </r>
    <r>
      <rPr>
        <vertAlign val="subscript"/>
        <sz val="10"/>
        <color indexed="18"/>
        <rFont val="Arial Narrow"/>
        <family val="2"/>
      </rPr>
      <t>т</t>
    </r>
  </si>
  <si>
    <r>
      <t>АПС</t>
    </r>
    <r>
      <rPr>
        <vertAlign val="subscript"/>
        <sz val="10"/>
        <color indexed="18"/>
        <rFont val="Arial Narrow"/>
        <family val="2"/>
      </rPr>
      <t>т</t>
    </r>
  </si>
  <si>
    <r>
      <t>ААС</t>
    </r>
    <r>
      <rPr>
        <vertAlign val="subscript"/>
        <sz val="10"/>
        <color indexed="18"/>
        <rFont val="Arial Narrow"/>
        <family val="2"/>
      </rPr>
      <t>т</t>
    </r>
  </si>
  <si>
    <r>
      <t>ΔСУП</t>
    </r>
    <r>
      <rPr>
        <vertAlign val="subscript"/>
        <sz val="10"/>
        <color indexed="18"/>
        <rFont val="Arial Narrow"/>
        <family val="2"/>
      </rPr>
      <t>т</t>
    </r>
  </si>
  <si>
    <r>
      <t>НОПС</t>
    </r>
    <r>
      <rPr>
        <vertAlign val="subscript"/>
        <sz val="10"/>
        <color indexed="18"/>
        <rFont val="Arial Narrow"/>
        <family val="2"/>
      </rPr>
      <t>т</t>
    </r>
  </si>
  <si>
    <r>
      <t>ΔСБН</t>
    </r>
    <r>
      <rPr>
        <vertAlign val="subscript"/>
        <sz val="10"/>
        <color indexed="18"/>
        <rFont val="Arial Narrow"/>
        <family val="2"/>
      </rPr>
      <t>т</t>
    </r>
  </si>
  <si>
    <r>
      <t>ΔНСУП</t>
    </r>
    <r>
      <rPr>
        <vertAlign val="subscript"/>
        <sz val="10"/>
        <color indexed="18"/>
        <rFont val="Arial Narrow"/>
        <family val="2"/>
      </rPr>
      <t>т</t>
    </r>
  </si>
  <si>
    <r>
      <t>кРС</t>
    </r>
    <r>
      <rPr>
        <vertAlign val="subscript"/>
        <sz val="10"/>
        <color indexed="18"/>
        <rFont val="Arial Narrow"/>
        <family val="2"/>
      </rPr>
      <t>т</t>
    </r>
  </si>
  <si>
    <r>
      <t>Оправдана пондерисана просечна набавна цена природног гаса за надокнаду губитака (ЦГ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</t>
    </r>
  </si>
  <si>
    <t>Пондерисана просечна цена капитала</t>
  </si>
  <si>
    <t>Принос на регулисана средства</t>
  </si>
  <si>
    <t>3*4</t>
  </si>
  <si>
    <t>Максимално одобрени приход  (1. + 2. + 3. х 4. - 5. + 6. + 7. + 8.)</t>
  </si>
  <si>
    <t>Трошкови за надокнаду губитака у систему за дистрибуцију природног гаса</t>
  </si>
  <si>
    <t>1.2.1.</t>
  </si>
  <si>
    <t>1.2.2.</t>
  </si>
  <si>
    <t>1.3.1.</t>
  </si>
  <si>
    <t>1.3.2.</t>
  </si>
  <si>
    <t>1.3.3.</t>
  </si>
  <si>
    <t>1.3.3.1.</t>
  </si>
  <si>
    <t>1.3.3.2.</t>
  </si>
  <si>
    <t>1.3.4.</t>
  </si>
  <si>
    <t>2.5.</t>
  </si>
  <si>
    <t>2.6.</t>
  </si>
  <si>
    <t>2.7.</t>
  </si>
  <si>
    <t>2.8.</t>
  </si>
  <si>
    <t>3.4.1.</t>
  </si>
  <si>
    <t>3.4.2.</t>
  </si>
  <si>
    <t>3.4.3.</t>
  </si>
  <si>
    <t>3.9.</t>
  </si>
  <si>
    <t>Трошкови закупа система за дистрибуцију природног гаса</t>
  </si>
  <si>
    <t>4.1.1.</t>
  </si>
  <si>
    <t>4.1.2.</t>
  </si>
  <si>
    <t>4.1.3.</t>
  </si>
  <si>
    <t>4.1.4.</t>
  </si>
  <si>
    <t>4.3.3.</t>
  </si>
  <si>
    <t>4.6.1.</t>
  </si>
  <si>
    <t>4.6.2.</t>
  </si>
  <si>
    <t>4.8.1.</t>
  </si>
  <si>
    <t>4.8.2.</t>
  </si>
  <si>
    <t>Укупно оперативни трошкови (1 + 2 + 3 + 4 + 5)</t>
  </si>
  <si>
    <r>
      <t>Количина природног гаса потребна за надокнаду губитака у систему за дистрибуцију природног гаса (Г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</t>
    </r>
  </si>
  <si>
    <t>Улагања у систем за дистрибуцију природног гаса</t>
  </si>
  <si>
    <t>Приход од типских прикључака</t>
  </si>
  <si>
    <t>Приход по основу фактурисања трошкова изградње типских прикључака</t>
  </si>
  <si>
    <t>Приход од индивидуалних прикључака</t>
  </si>
  <si>
    <t>Приход од групних прикључака</t>
  </si>
  <si>
    <t>Приход по основу фактурисања трошкова изградње групних прикључака</t>
  </si>
  <si>
    <t>Укупно (1 + 2 + 3)</t>
  </si>
  <si>
    <t>41 без 414 и 415</t>
  </si>
  <si>
    <t>022</t>
  </si>
  <si>
    <t>023</t>
  </si>
  <si>
    <t>010</t>
  </si>
  <si>
    <t>011</t>
  </si>
  <si>
    <t>014</t>
  </si>
  <si>
    <t>Остала улагања (пословни простор, возила, рачунари, софтвер, канцеларијски намештај и сл.)</t>
  </si>
  <si>
    <t>Укупно (1 + 2 + 3 + 4 + 5 + 6 + 7)</t>
  </si>
  <si>
    <r>
      <t>Трошкови за надокнаду губитака (ТГ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 (1 х 2)</t>
    </r>
  </si>
  <si>
    <t>Добици од продаје регулисаних средстава</t>
  </si>
  <si>
    <t>Дугорочни кредити и зајмови у земљи</t>
  </si>
  <si>
    <t>Дугорочни кредити и зајмови у иностранству</t>
  </si>
  <si>
    <t>Краткорочни кредити и зајмови у земљи</t>
  </si>
  <si>
    <t>Краткорочни кредити и зајмови у иностранству</t>
  </si>
  <si>
    <t>Концесије, патенти, лиценце, робне и услужне марке</t>
  </si>
  <si>
    <t>012</t>
  </si>
  <si>
    <t>Софтвер и остала права</t>
  </si>
  <si>
    <t xml:space="preserve">026 и 028 </t>
  </si>
  <si>
    <t>Приходи по основу продаје остварених вишкова природног гаса</t>
  </si>
  <si>
    <t>Табела: ГЕ-Д-2 OПЕРАТИВНИ ТРОШКОВИ</t>
  </si>
  <si>
    <t>Трошкови материјала и енергије</t>
  </si>
  <si>
    <t>1.4.</t>
  </si>
  <si>
    <t>1.5.</t>
  </si>
  <si>
    <t>Трошкови резервних делова</t>
  </si>
  <si>
    <t>Трошкови једнократног отписа алата и инвентара</t>
  </si>
  <si>
    <t>Трошкови накнада директору, односно члановима органа управљања и надзора</t>
  </si>
  <si>
    <t>Табела: ГЕ-Д-4 РЕГУЛИСАНА СРЕДСТВА У РЕГУЛАТОРНОМ ПЕРИОДУ</t>
  </si>
  <si>
    <t>20</t>
  </si>
  <si>
    <t xml:space="preserve">Напомена: 1) У случају потребе повећати број редова. 2) Уколико средства под редним бројем 5. и 10. испуњавају услов да се истовремено искажу и у колони 7 и у колони 8, тада се подаци уносе само у колону 8. 3) Уколико промена вредности одређеног средства у регулаторном периоду испуњава услов да се истовремено искаже и у колони 17 и у колони 18, тада се подаци уносе само у колону 18. </t>
  </si>
  <si>
    <t>Табела: ГЕ-Д-1а МАКСИМАЛНО ОДОБРЕН ПРИХОД</t>
  </si>
  <si>
    <t>Табела: ГЕ-Д-1б УСКЛАЂЕНИ МАКСИМАЛНО ОДОБРЕНИ ПРИХОД У РЕГУЛАТОРНОМ ПЕРИОДУ</t>
  </si>
  <si>
    <t>Табела: ГЕ-Д-3а СТОПА ПРИНОСА НА РЕГУЛИСАНА СРЕДСТВА</t>
  </si>
  <si>
    <t>Табела: ГЕ-Д-3б ПОЗАЈМЉЕНИ КАПИТАЛ</t>
  </si>
  <si>
    <t>Средства
од прикључења</t>
  </si>
  <si>
    <t>Нематеријална улагања (осим гудвила)</t>
  </si>
  <si>
    <t>Укупно нематеријална улагања (осим гудвила) (6+7+8+9+10)</t>
  </si>
  <si>
    <r>
      <t>Усклађени максимално одобрени приход
(МОП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- ТГ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 х (8 х ИПК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+ 0,20) + ТГ</t>
    </r>
    <r>
      <rPr>
        <vertAlign val="subscript"/>
        <sz val="10"/>
        <color indexed="18"/>
        <rFont val="Arial Narrow"/>
        <family val="2"/>
      </rPr>
      <t>т</t>
    </r>
  </si>
  <si>
    <t>Искоришћеност пројектованог капацитета система за дистрибуцију природног гаса</t>
  </si>
  <si>
    <t>Податак се преузима из одговарајуће енергетско-техничке табеле Инфо-правила</t>
  </si>
  <si>
    <t>420, 421, 424, 425, 426, 427 и 429</t>
  </si>
  <si>
    <t>020 и 021</t>
  </si>
  <si>
    <t>Земљиште</t>
  </si>
  <si>
    <t>Година почетка 
улагања</t>
  </si>
  <si>
    <t>Земљиште намењено пословном простору</t>
  </si>
  <si>
    <t>Земљиште намењено систему за дистрибуцију природног гаса</t>
  </si>
  <si>
    <r>
      <t>ИПК</t>
    </r>
    <r>
      <rPr>
        <vertAlign val="subscript"/>
        <sz val="10"/>
        <color indexed="18"/>
        <rFont val="Arial Narrow"/>
        <family val="2"/>
      </rPr>
      <t>т</t>
    </r>
  </si>
  <si>
    <t>Табела: ГЕ-Д-7 ПРИПАДАЈУЋИ ДЕО КУМУЛИРАНЕ РАЗЛИКЕ МАКСИМАЛНО ОДОБРЕНОГ ПРИХОДА И УСКЛАЂЕНОГ МАКСИМАЛНО ОДОБРЕНОГ ПРИХОДА</t>
  </si>
  <si>
    <t>Табела: ГЕ-Д-8 ПЛАН УЛАГАЊА У РЕГУЛАТОРНОМ ПЕРИОДУ</t>
  </si>
  <si>
    <t>Табела: ГЕ-Д-9 ПРИХОД ОД ПРИКЉУЧЕЊА</t>
  </si>
  <si>
    <t>Табела: ГЕ-Д-5 ОСТАЛИ ПРИХОДИ</t>
  </si>
  <si>
    <t>Табела: ГЕ-Д-6 ТРОШКОВИ ЗА НАДОКНАДУ ГУБИТАКА У СИСТЕМУ ЗА ДИСТРИБУЦИЈУ ПРИРОДНОГ ГАСА</t>
  </si>
  <si>
    <t xml:space="preserve">Кумулирана разлика максимално одобреног прихода и усклађеног максимално одобреног прихода </t>
  </si>
  <si>
    <t xml:space="preserve">Напомена: Под редним бројем 1. преузима се податак исказан под редним бројем 5. у одговарајућој табели за обрачун корекционог елемента "ГЕ-Д-КЕ-8 ПРИПАДАЈУЋИ ДЕО КУМУЛИРАНЕ РАЗЛИКЕ МАКСИМАЛНО ОДОБРЕНОГ ПРИХОДА И УСКЛАЂЕНОГ МАКСИМАЛНО ОДОБРЕНОГ ПРИХОДА". </t>
  </si>
  <si>
    <t>Трошкови ангажовања запослених преко агенција и задруга</t>
  </si>
  <si>
    <t>2.9.</t>
  </si>
  <si>
    <t>2.9.1.</t>
  </si>
  <si>
    <t>2.9.2.</t>
  </si>
  <si>
    <t>2.9.3.</t>
  </si>
  <si>
    <t>2.9.4.</t>
  </si>
  <si>
    <t>2.9.5.</t>
  </si>
  <si>
    <t>Трошкови закупa</t>
  </si>
  <si>
    <t>Сви други трошкови закупа</t>
  </si>
  <si>
    <t>Сви други трошкови непроизводних услуга</t>
  </si>
  <si>
    <t>Трошкови пореза и накнада</t>
  </si>
  <si>
    <t>Сви други трошкови пореза и накнада</t>
  </si>
  <si>
    <t>027 и 029</t>
  </si>
  <si>
    <t>016 и 017</t>
  </si>
  <si>
    <t>kWh</t>
  </si>
  <si>
    <t>дин/kWh</t>
  </si>
  <si>
    <t>Трошкови осталих производних услуга</t>
  </si>
  <si>
    <t>Врста података</t>
  </si>
  <si>
    <t>Година (регулаторни период или период извештавања):</t>
  </si>
  <si>
    <t>* Особа за контакт:</t>
  </si>
  <si>
    <t>Тражени подаци се уносе у ћелије обојене жутом бојом</t>
  </si>
  <si>
    <t>Трошкови стручног образовања запослених, услуге у вези са стручним усавршавањем (семинари, симпозијуми и сл.) и трошкови часописа и стручне литературе</t>
  </si>
  <si>
    <t>Економско - финансијски подаци</t>
  </si>
  <si>
    <t>Дистрибуција и управљање дистрибутивним системом за природни гас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</si>
</sst>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General_)"/>
    <numFmt numFmtId="166" formatCode="0.0%"/>
    <numFmt numFmtId="167" formatCode="#,##0.0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Helv"/>
    </font>
    <font>
      <sz val="10"/>
      <name val="Arial"/>
      <family val="2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color rgb="FF000099"/>
      <name val="Arial Narrow"/>
      <family val="2"/>
    </font>
    <font>
      <sz val="10"/>
      <name val="Arial"/>
      <charset val="238"/>
    </font>
    <font>
      <sz val="12"/>
      <color indexed="62"/>
      <name val="Arial Narrow"/>
      <family val="2"/>
      <charset val="238"/>
    </font>
    <font>
      <sz val="12"/>
      <color indexed="1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indexed="18"/>
      <name val="Arial Narrow"/>
      <family val="2"/>
    </font>
    <font>
      <u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B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/>
    <xf numFmtId="165" fontId="3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18">
    <xf numFmtId="0" fontId="0" fillId="0" borderId="0" xfId="0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right" vertical="center"/>
    </xf>
    <xf numFmtId="10" fontId="7" fillId="5" borderId="8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right" vertical="center"/>
    </xf>
    <xf numFmtId="3" fontId="7" fillId="2" borderId="16" xfId="0" applyNumberFormat="1" applyFont="1" applyFill="1" applyBorder="1" applyAlignment="1">
      <alignment horizontal="right" vertical="center"/>
    </xf>
    <xf numFmtId="3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10" fontId="7" fillId="2" borderId="0" xfId="0" applyNumberFormat="1" applyFont="1" applyFill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5" borderId="0" xfId="0" applyFont="1" applyFill="1" applyAlignment="1">
      <alignment vertical="center"/>
    </xf>
    <xf numFmtId="3" fontId="7" fillId="0" borderId="20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3" fontId="7" fillId="2" borderId="2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2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164" fontId="7" fillId="2" borderId="1" xfId="5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3" fontId="7" fillId="2" borderId="20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0" fontId="7" fillId="2" borderId="24" xfId="0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left"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4" borderId="13" xfId="0" applyNumberFormat="1" applyFont="1" applyFill="1" applyBorder="1" applyAlignment="1">
      <alignment horizontal="right" vertical="center" wrapText="1"/>
    </xf>
    <xf numFmtId="3" fontId="7" fillId="2" borderId="25" xfId="0" applyNumberFormat="1" applyFont="1" applyFill="1" applyBorder="1" applyAlignment="1">
      <alignment horizontal="right" vertical="center" wrapText="1"/>
    </xf>
    <xf numFmtId="0" fontId="7" fillId="2" borderId="26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7" fontId="7" fillId="4" borderId="18" xfId="0" applyNumberFormat="1" applyFont="1" applyFill="1" applyBorder="1" applyAlignment="1">
      <alignment vertical="center"/>
    </xf>
    <xf numFmtId="167" fontId="7" fillId="4" borderId="16" xfId="0" applyNumberFormat="1" applyFont="1" applyFill="1" applyBorder="1" applyAlignment="1">
      <alignment vertical="center"/>
    </xf>
    <xf numFmtId="164" fontId="7" fillId="2" borderId="0" xfId="5" applyFont="1" applyFill="1" applyAlignment="1">
      <alignment horizontal="center" vertical="center"/>
    </xf>
    <xf numFmtId="164" fontId="7" fillId="2" borderId="0" xfId="5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3" fontId="7" fillId="4" borderId="28" xfId="0" applyNumberFormat="1" applyFont="1" applyFill="1" applyBorder="1" applyAlignment="1">
      <alignment horizontal="right" vertical="center"/>
    </xf>
    <xf numFmtId="3" fontId="7" fillId="4" borderId="29" xfId="0" applyNumberFormat="1" applyFont="1" applyFill="1" applyBorder="1" applyAlignment="1">
      <alignment horizontal="right" vertical="center"/>
    </xf>
    <xf numFmtId="3" fontId="7" fillId="4" borderId="30" xfId="0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3" fontId="7" fillId="0" borderId="25" xfId="0" applyNumberFormat="1" applyFont="1" applyBorder="1" applyAlignment="1">
      <alignment horizontal="right" vertical="center"/>
    </xf>
    <xf numFmtId="3" fontId="7" fillId="4" borderId="7" xfId="0" applyNumberFormat="1" applyFont="1" applyFill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2" borderId="29" xfId="0" applyNumberFormat="1" applyFont="1" applyFill="1" applyBorder="1" applyAlignment="1">
      <alignment horizontal="right" vertical="center"/>
    </xf>
    <xf numFmtId="3" fontId="7" fillId="4" borderId="10" xfId="0" applyNumberFormat="1" applyFont="1" applyFill="1" applyBorder="1" applyAlignment="1">
      <alignment horizontal="right" vertical="center"/>
    </xf>
    <xf numFmtId="3" fontId="7" fillId="4" borderId="1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2" xfId="0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3" fontId="7" fillId="0" borderId="28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" fontId="7" fillId="3" borderId="7" xfId="0" applyNumberFormat="1" applyFont="1" applyFill="1" applyBorder="1" applyAlignment="1">
      <alignment horizontal="right" vertical="center" wrapText="1"/>
    </xf>
    <xf numFmtId="3" fontId="7" fillId="3" borderId="7" xfId="0" applyNumberFormat="1" applyFont="1" applyFill="1" applyBorder="1" applyAlignment="1">
      <alignment horizontal="right" vertical="center"/>
    </xf>
    <xf numFmtId="3" fontId="7" fillId="0" borderId="29" xfId="0" applyNumberFormat="1" applyFont="1" applyBorder="1" applyAlignment="1">
      <alignment horizontal="right" vertical="center"/>
    </xf>
    <xf numFmtId="0" fontId="7" fillId="3" borderId="7" xfId="0" applyFont="1" applyFill="1" applyBorder="1" applyAlignment="1">
      <alignment vertical="center" wrapText="1"/>
    </xf>
    <xf numFmtId="3" fontId="7" fillId="5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7" fillId="4" borderId="7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3" fontId="7" fillId="3" borderId="10" xfId="0" applyNumberFormat="1" applyFont="1" applyFill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49" fontId="7" fillId="0" borderId="19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3" fontId="7" fillId="0" borderId="20" xfId="0" applyNumberFormat="1" applyFont="1" applyBorder="1" applyAlignment="1">
      <alignment horizontal="righ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34" xfId="0" applyNumberFormat="1" applyFont="1" applyBorder="1" applyAlignment="1">
      <alignment horizontal="right" vertical="center"/>
    </xf>
    <xf numFmtId="164" fontId="7" fillId="0" borderId="0" xfId="5" applyFont="1" applyAlignment="1">
      <alignment horizontal="left" vertical="center"/>
    </xf>
    <xf numFmtId="3" fontId="7" fillId="4" borderId="4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64" fontId="7" fillId="0" borderId="7" xfId="5" applyFont="1" applyBorder="1" applyAlignment="1">
      <alignment horizontal="left" vertical="center" wrapText="1"/>
    </xf>
    <xf numFmtId="3" fontId="7" fillId="4" borderId="7" xfId="5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164" fontId="7" fillId="0" borderId="10" xfId="5" applyFont="1" applyBorder="1" applyAlignment="1">
      <alignment horizontal="left" vertical="center" wrapText="1"/>
    </xf>
    <xf numFmtId="3" fontId="7" fillId="0" borderId="0" xfId="0" applyNumberFormat="1" applyFont="1" applyAlignment="1">
      <alignment vertical="center"/>
    </xf>
    <xf numFmtId="165" fontId="7" fillId="0" borderId="0" xfId="6" applyFont="1" applyAlignment="1">
      <alignment vertical="center"/>
    </xf>
    <xf numFmtId="3" fontId="7" fillId="0" borderId="0" xfId="6" applyNumberFormat="1" applyFont="1" applyAlignment="1">
      <alignment vertical="center"/>
    </xf>
    <xf numFmtId="164" fontId="7" fillId="5" borderId="0" xfId="5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7" fillId="5" borderId="3" xfId="0" applyFont="1" applyFill="1" applyBorder="1" applyAlignment="1">
      <alignment horizontal="center" vertical="center"/>
    </xf>
    <xf numFmtId="164" fontId="7" fillId="2" borderId="4" xfId="5" applyFont="1" applyFill="1" applyBorder="1" applyAlignment="1">
      <alignment horizontal="left" vertical="center" wrapText="1"/>
    </xf>
    <xf numFmtId="164" fontId="7" fillId="2" borderId="4" xfId="5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164" fontId="7" fillId="2" borderId="13" xfId="5" applyFont="1" applyFill="1" applyBorder="1" applyAlignment="1">
      <alignment horizontal="left" vertical="center" wrapText="1"/>
    </xf>
    <xf numFmtId="164" fontId="7" fillId="2" borderId="13" xfId="5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164" fontId="7" fillId="2" borderId="15" xfId="5" applyFont="1" applyFill="1" applyBorder="1" applyAlignment="1">
      <alignment horizontal="left" vertical="center" wrapText="1"/>
    </xf>
    <xf numFmtId="164" fontId="7" fillId="2" borderId="15" xfId="5" applyFont="1" applyFill="1" applyBorder="1" applyAlignment="1">
      <alignment horizontal="center" vertical="center" wrapText="1"/>
    </xf>
    <xf numFmtId="3" fontId="7" fillId="5" borderId="15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right" vertical="center"/>
    </xf>
    <xf numFmtId="3" fontId="7" fillId="2" borderId="21" xfId="0" applyNumberFormat="1" applyFont="1" applyFill="1" applyBorder="1" applyAlignment="1">
      <alignment horizontal="righ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 wrapText="1"/>
    </xf>
    <xf numFmtId="0" fontId="7" fillId="4" borderId="25" xfId="0" applyFont="1" applyFill="1" applyBorder="1" applyAlignment="1">
      <alignment horizontal="right" vertical="center" wrapText="1"/>
    </xf>
    <xf numFmtId="3" fontId="7" fillId="4" borderId="25" xfId="0" applyNumberFormat="1" applyFont="1" applyFill="1" applyBorder="1" applyAlignment="1">
      <alignment horizontal="right" vertical="center"/>
    </xf>
    <xf numFmtId="3" fontId="7" fillId="2" borderId="28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right"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left" vertical="center" wrapText="1"/>
    </xf>
    <xf numFmtId="3" fontId="7" fillId="5" borderId="36" xfId="0" applyNumberFormat="1" applyFont="1" applyFill="1" applyBorder="1" applyAlignment="1">
      <alignment horizontal="right" vertical="center" wrapText="1"/>
    </xf>
    <xf numFmtId="0" fontId="7" fillId="5" borderId="36" xfId="0" applyFont="1" applyFill="1" applyBorder="1" applyAlignment="1">
      <alignment horizontal="right" vertical="center" wrapText="1"/>
    </xf>
    <xf numFmtId="3" fontId="7" fillId="5" borderId="21" xfId="0" applyNumberFormat="1" applyFont="1" applyFill="1" applyBorder="1" applyAlignment="1">
      <alignment horizontal="right" vertical="center" wrapText="1"/>
    </xf>
    <xf numFmtId="0" fontId="7" fillId="5" borderId="17" xfId="0" applyFont="1" applyFill="1" applyBorder="1" applyAlignment="1">
      <alignment horizontal="center" vertical="center"/>
    </xf>
    <xf numFmtId="166" fontId="7" fillId="5" borderId="18" xfId="0" applyNumberFormat="1" applyFont="1" applyFill="1" applyBorder="1" applyAlignment="1">
      <alignment vertical="center"/>
    </xf>
    <xf numFmtId="166" fontId="7" fillId="5" borderId="16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3" fontId="7" fillId="2" borderId="18" xfId="0" applyNumberFormat="1" applyFont="1" applyFill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7" fillId="2" borderId="38" xfId="0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3" fontId="7" fillId="4" borderId="29" xfId="0" applyNumberFormat="1" applyFont="1" applyFill="1" applyBorder="1" applyAlignment="1">
      <alignment horizontal="right" vertical="center" wrapText="1"/>
    </xf>
    <xf numFmtId="3" fontId="7" fillId="2" borderId="29" xfId="0" applyNumberFormat="1" applyFont="1" applyFill="1" applyBorder="1" applyAlignment="1">
      <alignment horizontal="right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1" fontId="7" fillId="0" borderId="43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49" fontId="7" fillId="0" borderId="43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right" vertical="center" wrapText="1"/>
    </xf>
    <xf numFmtId="3" fontId="7" fillId="4" borderId="20" xfId="0" applyNumberFormat="1" applyFont="1" applyFill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164" fontId="7" fillId="0" borderId="25" xfId="5" applyFont="1" applyBorder="1" applyAlignment="1">
      <alignment horizontal="left" vertical="center" wrapText="1"/>
    </xf>
    <xf numFmtId="3" fontId="7" fillId="4" borderId="25" xfId="5" applyNumberFormat="1" applyFont="1" applyFill="1" applyBorder="1" applyAlignment="1">
      <alignment horizontal="right" vertical="center" wrapText="1"/>
    </xf>
    <xf numFmtId="49" fontId="7" fillId="5" borderId="0" xfId="0" applyNumberFormat="1" applyFont="1" applyFill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5" borderId="7" xfId="0" applyNumberFormat="1" applyFont="1" applyFill="1" applyBorder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left" vertical="center" wrapText="1"/>
    </xf>
    <xf numFmtId="49" fontId="7" fillId="5" borderId="12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3" fontId="7" fillId="0" borderId="16" xfId="0" applyNumberFormat="1" applyFont="1" applyBorder="1" applyAlignment="1">
      <alignment horizontal="right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3" fontId="7" fillId="5" borderId="0" xfId="0" applyNumberFormat="1" applyFont="1" applyFill="1" applyAlignment="1">
      <alignment horizontal="right" vertical="center"/>
    </xf>
    <xf numFmtId="10" fontId="7" fillId="0" borderId="28" xfId="0" applyNumberFormat="1" applyFont="1" applyBorder="1" applyAlignment="1">
      <alignment horizontal="right" vertical="center"/>
    </xf>
    <xf numFmtId="10" fontId="7" fillId="4" borderId="29" xfId="0" applyNumberFormat="1" applyFont="1" applyFill="1" applyBorder="1" applyAlignment="1">
      <alignment horizontal="right" vertical="center"/>
    </xf>
    <xf numFmtId="10" fontId="7" fillId="0" borderId="29" xfId="0" applyNumberFormat="1" applyFont="1" applyBorder="1" applyAlignment="1">
      <alignment horizontal="right" vertical="center"/>
    </xf>
    <xf numFmtId="10" fontId="7" fillId="4" borderId="30" xfId="0" applyNumberFormat="1" applyFont="1" applyFill="1" applyBorder="1" applyAlignment="1">
      <alignment horizontal="right" vertical="center"/>
    </xf>
    <xf numFmtId="10" fontId="7" fillId="0" borderId="16" xfId="0" applyNumberFormat="1" applyFont="1" applyBorder="1" applyAlignment="1">
      <alignment horizontal="right" vertical="center"/>
    </xf>
    <xf numFmtId="3" fontId="7" fillId="5" borderId="45" xfId="0" applyNumberFormat="1" applyFont="1" applyFill="1" applyBorder="1" applyAlignment="1">
      <alignment vertical="center"/>
    </xf>
    <xf numFmtId="3" fontId="7" fillId="5" borderId="46" xfId="0" applyNumberFormat="1" applyFont="1" applyFill="1" applyBorder="1" applyAlignment="1">
      <alignment vertical="center"/>
    </xf>
    <xf numFmtId="3" fontId="7" fillId="5" borderId="47" xfId="0" applyNumberFormat="1" applyFont="1" applyFill="1" applyBorder="1" applyAlignment="1">
      <alignment vertical="center"/>
    </xf>
    <xf numFmtId="3" fontId="7" fillId="5" borderId="48" xfId="0" applyNumberFormat="1" applyFont="1" applyFill="1" applyBorder="1" applyAlignment="1">
      <alignment vertical="center"/>
    </xf>
    <xf numFmtId="3" fontId="7" fillId="5" borderId="4" xfId="0" applyNumberFormat="1" applyFont="1" applyFill="1" applyBorder="1" applyAlignment="1">
      <alignment vertical="center"/>
    </xf>
    <xf numFmtId="10" fontId="7" fillId="4" borderId="10" xfId="0" applyNumberFormat="1" applyFont="1" applyFill="1" applyBorder="1" applyAlignment="1">
      <alignment vertical="center" wrapText="1"/>
    </xf>
    <xf numFmtId="3" fontId="7" fillId="5" borderId="18" xfId="0" applyNumberFormat="1" applyFont="1" applyFill="1" applyBorder="1" applyAlignment="1">
      <alignment vertical="center"/>
    </xf>
    <xf numFmtId="0" fontId="7" fillId="5" borderId="26" xfId="0" applyFont="1" applyFill="1" applyBorder="1" applyAlignment="1">
      <alignment horizontal="center" vertical="center" wrapText="1"/>
    </xf>
    <xf numFmtId="164" fontId="7" fillId="0" borderId="1" xfId="5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164" fontId="7" fillId="5" borderId="0" xfId="5" applyFont="1" applyFill="1" applyAlignment="1">
      <alignment vertical="center"/>
    </xf>
    <xf numFmtId="164" fontId="7" fillId="5" borderId="0" xfId="5" applyFont="1" applyFill="1" applyAlignment="1">
      <alignment horizontal="center" vertical="center"/>
    </xf>
    <xf numFmtId="4" fontId="7" fillId="4" borderId="13" xfId="5" applyNumberFormat="1" applyFont="1" applyFill="1" applyBorder="1" applyAlignment="1">
      <alignment horizontal="right" vertical="center" wrapText="1"/>
    </xf>
    <xf numFmtId="0" fontId="7" fillId="5" borderId="52" xfId="0" applyFont="1" applyFill="1" applyBorder="1" applyAlignment="1">
      <alignment vertical="center"/>
    </xf>
    <xf numFmtId="0" fontId="7" fillId="5" borderId="52" xfId="0" applyFont="1" applyFill="1" applyBorder="1" applyAlignment="1">
      <alignment vertical="center" wrapText="1"/>
    </xf>
    <xf numFmtId="4" fontId="7" fillId="5" borderId="52" xfId="0" applyNumberFormat="1" applyFont="1" applyFill="1" applyBorder="1" applyAlignment="1">
      <alignment vertical="center"/>
    </xf>
    <xf numFmtId="3" fontId="7" fillId="5" borderId="52" xfId="0" applyNumberFormat="1" applyFont="1" applyFill="1" applyBorder="1" applyAlignment="1">
      <alignment vertical="center"/>
    </xf>
    <xf numFmtId="3" fontId="7" fillId="2" borderId="53" xfId="0" applyNumberFormat="1" applyFont="1" applyFill="1" applyBorder="1" applyAlignment="1">
      <alignment horizontal="right" vertical="center"/>
    </xf>
    <xf numFmtId="3" fontId="7" fillId="2" borderId="52" xfId="0" applyNumberFormat="1" applyFont="1" applyFill="1" applyBorder="1" applyAlignment="1">
      <alignment horizontal="right" vertical="center"/>
    </xf>
    <xf numFmtId="3" fontId="7" fillId="5" borderId="52" xfId="0" applyNumberFormat="1" applyFont="1" applyFill="1" applyBorder="1" applyAlignment="1">
      <alignment horizontal="right" vertical="center"/>
    </xf>
    <xf numFmtId="10" fontId="7" fillId="2" borderId="52" xfId="0" applyNumberFormat="1" applyFont="1" applyFill="1" applyBorder="1" applyAlignment="1">
      <alignment horizontal="right" vertical="center"/>
    </xf>
    <xf numFmtId="3" fontId="7" fillId="0" borderId="29" xfId="5" applyNumberFormat="1" applyFont="1" applyBorder="1" applyAlignment="1">
      <alignment horizontal="right" vertical="center" wrapText="1"/>
    </xf>
    <xf numFmtId="167" fontId="7" fillId="2" borderId="38" xfId="0" applyNumberFormat="1" applyFont="1" applyFill="1" applyBorder="1" applyAlignment="1">
      <alignment horizontal="right" vertical="center"/>
    </xf>
    <xf numFmtId="167" fontId="7" fillId="2" borderId="21" xfId="0" applyNumberFormat="1" applyFont="1" applyFill="1" applyBorder="1" applyAlignment="1">
      <alignment horizontal="right" vertical="center"/>
    </xf>
    <xf numFmtId="167" fontId="7" fillId="2" borderId="29" xfId="0" applyNumberFormat="1" applyFont="1" applyFill="1" applyBorder="1" applyAlignment="1">
      <alignment horizontal="right" vertical="center"/>
    </xf>
    <xf numFmtId="167" fontId="7" fillId="2" borderId="30" xfId="0" applyNumberFormat="1" applyFont="1" applyFill="1" applyBorder="1" applyAlignment="1">
      <alignment horizontal="right" vertical="center"/>
    </xf>
    <xf numFmtId="167" fontId="7" fillId="2" borderId="31" xfId="0" applyNumberFormat="1" applyFont="1" applyFill="1" applyBorder="1" applyAlignment="1">
      <alignment horizontal="right" vertical="center"/>
    </xf>
    <xf numFmtId="167" fontId="7" fillId="2" borderId="16" xfId="0" applyNumberFormat="1" applyFont="1" applyFill="1" applyBorder="1" applyAlignment="1">
      <alignment horizontal="right" vertical="center"/>
    </xf>
    <xf numFmtId="10" fontId="7" fillId="4" borderId="8" xfId="0" applyNumberFormat="1" applyFont="1" applyFill="1" applyBorder="1" applyAlignment="1">
      <alignment horizontal="right" vertical="center"/>
    </xf>
    <xf numFmtId="3" fontId="7" fillId="4" borderId="8" xfId="0" applyNumberFormat="1" applyFont="1" applyFill="1" applyBorder="1" applyAlignment="1">
      <alignment horizontal="right" vertical="center"/>
    </xf>
    <xf numFmtId="3" fontId="7" fillId="4" borderId="11" xfId="0" applyNumberFormat="1" applyFont="1" applyFill="1" applyBorder="1" applyAlignment="1">
      <alignment horizontal="right" vertical="center"/>
    </xf>
    <xf numFmtId="164" fontId="7" fillId="2" borderId="0" xfId="5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3" fontId="7" fillId="0" borderId="54" xfId="0" applyNumberFormat="1" applyFont="1" applyBorder="1" applyAlignment="1">
      <alignment horizontal="right" vertical="center"/>
    </xf>
    <xf numFmtId="0" fontId="7" fillId="0" borderId="55" xfId="0" applyFont="1" applyBorder="1" applyAlignment="1">
      <alignment horizontal="center" vertical="center"/>
    </xf>
    <xf numFmtId="164" fontId="7" fillId="5" borderId="27" xfId="5" applyFont="1" applyFill="1" applyBorder="1" applyAlignment="1">
      <alignment horizontal="left" vertical="center" wrapText="1"/>
    </xf>
    <xf numFmtId="3" fontId="7" fillId="4" borderId="30" xfId="5" applyNumberFormat="1" applyFont="1" applyFill="1" applyBorder="1" applyAlignment="1">
      <alignment horizontal="right" vertical="center" wrapText="1"/>
    </xf>
    <xf numFmtId="3" fontId="7" fillId="0" borderId="56" xfId="5" applyNumberFormat="1" applyFont="1" applyBorder="1" applyAlignment="1">
      <alignment horizontal="right" vertical="center" wrapText="1"/>
    </xf>
    <xf numFmtId="10" fontId="7" fillId="4" borderId="38" xfId="0" applyNumberFormat="1" applyFont="1" applyFill="1" applyBorder="1" applyAlignment="1">
      <alignment vertical="center"/>
    </xf>
    <xf numFmtId="10" fontId="7" fillId="4" borderId="29" xfId="0" applyNumberFormat="1" applyFont="1" applyFill="1" applyBorder="1" applyAlignment="1">
      <alignment vertical="center"/>
    </xf>
    <xf numFmtId="10" fontId="7" fillId="2" borderId="29" xfId="0" applyNumberFormat="1" applyFont="1" applyFill="1" applyBorder="1" applyAlignment="1" applyProtection="1">
      <alignment horizontal="right" vertical="center"/>
      <protection locked="0"/>
    </xf>
    <xf numFmtId="10" fontId="7" fillId="5" borderId="31" xfId="0" applyNumberFormat="1" applyFont="1" applyFill="1" applyBorder="1" applyAlignment="1" applyProtection="1">
      <alignment horizontal="right" vertical="center"/>
      <protection locked="0"/>
    </xf>
    <xf numFmtId="10" fontId="7" fillId="2" borderId="16" xfId="3" applyNumberFormat="1" applyFont="1" applyFill="1" applyBorder="1" applyAlignment="1" applyProtection="1">
      <alignment horizontal="right" vertical="center"/>
    </xf>
    <xf numFmtId="0" fontId="9" fillId="2" borderId="0" xfId="7" applyFont="1" applyFill="1" applyAlignment="1">
      <alignment vertical="center"/>
    </xf>
    <xf numFmtId="0" fontId="9" fillId="5" borderId="0" xfId="7" applyFont="1" applyFill="1" applyAlignment="1">
      <alignment vertical="center"/>
    </xf>
    <xf numFmtId="0" fontId="10" fillId="2" borderId="0" xfId="7" applyFont="1" applyFill="1" applyAlignment="1">
      <alignment vertical="center"/>
    </xf>
    <xf numFmtId="0" fontId="11" fillId="5" borderId="0" xfId="7" applyFont="1" applyFill="1" applyAlignment="1">
      <alignment vertical="center"/>
    </xf>
    <xf numFmtId="49" fontId="12" fillId="6" borderId="0" xfId="7" applyNumberFormat="1" applyFont="1" applyFill="1" applyAlignment="1" applyProtection="1">
      <alignment horizontal="left" vertical="center"/>
      <protection locked="0"/>
    </xf>
    <xf numFmtId="0" fontId="10" fillId="5" borderId="0" xfId="7" applyFont="1" applyFill="1" applyAlignment="1">
      <alignment vertical="center"/>
    </xf>
    <xf numFmtId="0" fontId="11" fillId="5" borderId="0" xfId="7" applyFont="1" applyFill="1" applyAlignment="1">
      <alignment horizontal="left" vertical="center"/>
    </xf>
    <xf numFmtId="49" fontId="10" fillId="2" borderId="0" xfId="7" applyNumberFormat="1" applyFont="1" applyFill="1" applyAlignment="1">
      <alignment vertical="center"/>
    </xf>
    <xf numFmtId="49" fontId="10" fillId="5" borderId="0" xfId="7" applyNumberFormat="1" applyFont="1" applyFill="1" applyAlignment="1">
      <alignment horizontal="left" vertical="center"/>
    </xf>
    <xf numFmtId="0" fontId="12" fillId="6" borderId="0" xfId="7" applyFont="1" applyFill="1" applyAlignment="1" applyProtection="1">
      <alignment horizontal="left" vertical="center"/>
      <protection locked="0"/>
    </xf>
    <xf numFmtId="0" fontId="10" fillId="5" borderId="0" xfId="7" applyFont="1" applyFill="1" applyAlignment="1">
      <alignment horizontal="left" vertical="center"/>
    </xf>
    <xf numFmtId="0" fontId="10" fillId="6" borderId="0" xfId="7" applyFont="1" applyFill="1" applyAlignment="1" applyProtection="1">
      <alignment horizontal="left" vertical="center"/>
      <protection locked="0"/>
    </xf>
    <xf numFmtId="49" fontId="10" fillId="5" borderId="0" xfId="7" applyNumberFormat="1" applyFont="1" applyFill="1" applyAlignment="1">
      <alignment vertical="center"/>
    </xf>
    <xf numFmtId="49" fontId="9" fillId="5" borderId="0" xfId="7" applyNumberFormat="1" applyFont="1" applyFill="1" applyAlignment="1">
      <alignment vertical="center"/>
    </xf>
    <xf numFmtId="0" fontId="13" fillId="6" borderId="0" xfId="8" applyFill="1" applyBorder="1" applyAlignment="1" applyProtection="1">
      <alignment horizontal="left" vertical="center"/>
      <protection locked="0"/>
    </xf>
    <xf numFmtId="49" fontId="10" fillId="6" borderId="0" xfId="7" applyNumberFormat="1" applyFont="1" applyFill="1" applyAlignment="1" applyProtection="1">
      <alignment horizontal="left" vertical="center"/>
      <protection locked="0"/>
    </xf>
    <xf numFmtId="0" fontId="10" fillId="5" borderId="0" xfId="7" applyFont="1" applyFill="1" applyAlignment="1">
      <alignment horizontal="center" vertical="top"/>
    </xf>
    <xf numFmtId="0" fontId="10" fillId="0" borderId="0" xfId="7" applyFont="1" applyAlignment="1">
      <alignment horizontal="left" vertical="center"/>
    </xf>
    <xf numFmtId="49" fontId="12" fillId="2" borderId="0" xfId="7" applyNumberFormat="1" applyFont="1" applyFill="1" applyAlignment="1">
      <alignment vertical="center"/>
    </xf>
    <xf numFmtId="49" fontId="12" fillId="5" borderId="0" xfId="7" applyNumberFormat="1" applyFont="1" applyFill="1"/>
    <xf numFmtId="49" fontId="10" fillId="5" borderId="0" xfId="7" applyNumberFormat="1" applyFont="1" applyFill="1" applyAlignment="1" applyProtection="1">
      <alignment horizontal="left" vertical="center"/>
      <protection locked="0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10" fontId="7" fillId="0" borderId="54" xfId="0" applyNumberFormat="1" applyFont="1" applyBorder="1" applyAlignment="1">
      <alignment horizontal="left" vertical="center" wrapText="1"/>
    </xf>
    <xf numFmtId="10" fontId="7" fillId="0" borderId="57" xfId="0" applyNumberFormat="1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164" fontId="7" fillId="2" borderId="58" xfId="5" applyFont="1" applyFill="1" applyBorder="1" applyAlignment="1">
      <alignment horizontal="center" vertical="center"/>
    </xf>
    <xf numFmtId="164" fontId="7" fillId="2" borderId="2" xfId="5" applyFont="1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5" borderId="66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164" fontId="7" fillId="5" borderId="0" xfId="5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164" fontId="7" fillId="5" borderId="58" xfId="5" applyFont="1" applyFill="1" applyBorder="1" applyAlignment="1">
      <alignment horizontal="center" vertical="center"/>
    </xf>
    <xf numFmtId="164" fontId="7" fillId="5" borderId="70" xfId="5" applyFont="1" applyFill="1" applyBorder="1" applyAlignment="1">
      <alignment horizontal="center" vertical="center"/>
    </xf>
    <xf numFmtId="164" fontId="7" fillId="5" borderId="2" xfId="5" applyFont="1" applyFill="1" applyBorder="1" applyAlignment="1">
      <alignment horizontal="center" vertical="center"/>
    </xf>
    <xf numFmtId="164" fontId="7" fillId="5" borderId="51" xfId="5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71" xfId="0" applyFont="1" applyFill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164" fontId="7" fillId="0" borderId="66" xfId="5" applyFont="1" applyBorder="1" applyAlignment="1">
      <alignment horizontal="center" vertical="center"/>
    </xf>
    <xf numFmtId="164" fontId="7" fillId="0" borderId="67" xfId="5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3" fontId="7" fillId="5" borderId="65" xfId="0" applyNumberFormat="1" applyFont="1" applyFill="1" applyBorder="1" applyAlignment="1">
      <alignment horizontal="center" vertical="center"/>
    </xf>
    <xf numFmtId="3" fontId="7" fillId="5" borderId="47" xfId="0" applyNumberFormat="1" applyFont="1" applyFill="1" applyBorder="1" applyAlignment="1">
      <alignment horizontal="center" vertical="center"/>
    </xf>
    <xf numFmtId="3" fontId="7" fillId="5" borderId="48" xfId="0" applyNumberFormat="1" applyFont="1" applyFill="1" applyBorder="1" applyAlignment="1">
      <alignment horizontal="center" vertical="center"/>
    </xf>
    <xf numFmtId="4" fontId="7" fillId="5" borderId="54" xfId="0" applyNumberFormat="1" applyFont="1" applyFill="1" applyBorder="1" applyAlignment="1">
      <alignment horizontal="center" vertical="center"/>
    </xf>
    <xf numFmtId="4" fontId="7" fillId="5" borderId="72" xfId="0" applyNumberFormat="1" applyFont="1" applyFill="1" applyBorder="1" applyAlignment="1">
      <alignment horizontal="center" vertical="center"/>
    </xf>
    <xf numFmtId="4" fontId="7" fillId="5" borderId="57" xfId="0" applyNumberFormat="1" applyFont="1" applyFill="1" applyBorder="1" applyAlignment="1">
      <alignment horizontal="center" vertical="center"/>
    </xf>
    <xf numFmtId="164" fontId="7" fillId="5" borderId="1" xfId="5" applyFont="1" applyFill="1" applyBorder="1" applyAlignment="1">
      <alignment horizontal="center" vertical="center"/>
    </xf>
    <xf numFmtId="164" fontId="7" fillId="5" borderId="27" xfId="5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63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0" fontId="7" fillId="5" borderId="6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7" fillId="0" borderId="66" xfId="5" applyNumberFormat="1" applyFont="1" applyBorder="1" applyAlignment="1">
      <alignment horizontal="center" vertical="center"/>
    </xf>
    <xf numFmtId="1" fontId="7" fillId="0" borderId="67" xfId="5" applyNumberFormat="1" applyFont="1" applyBorder="1" applyAlignment="1">
      <alignment horizontal="center" vertical="center"/>
    </xf>
    <xf numFmtId="0" fontId="7" fillId="2" borderId="63" xfId="0" applyFont="1" applyFill="1" applyBorder="1" applyAlignment="1">
      <alignment horizontal="left" vertical="center" wrapText="1"/>
    </xf>
    <xf numFmtId="0" fontId="7" fillId="5" borderId="65" xfId="0" applyFont="1" applyFill="1" applyBorder="1" applyAlignment="1">
      <alignment horizontal="right" vertical="center"/>
    </xf>
    <xf numFmtId="0" fontId="7" fillId="5" borderId="47" xfId="0" applyFont="1" applyFill="1" applyBorder="1" applyAlignment="1">
      <alignment horizontal="right" vertical="center"/>
    </xf>
    <xf numFmtId="0" fontId="7" fillId="5" borderId="41" xfId="0" applyFont="1" applyFill="1" applyBorder="1" applyAlignment="1">
      <alignment horizontal="right" vertical="center"/>
    </xf>
    <xf numFmtId="49" fontId="7" fillId="2" borderId="69" xfId="0" applyNumberFormat="1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49" fontId="7" fillId="2" borderId="6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62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73" xfId="0" applyNumberFormat="1" applyFont="1" applyFill="1" applyBorder="1" applyAlignment="1">
      <alignment horizontal="center" vertical="center" wrapText="1"/>
    </xf>
    <xf numFmtId="49" fontId="7" fillId="2" borderId="68" xfId="0" applyNumberFormat="1" applyFont="1" applyFill="1" applyBorder="1" applyAlignment="1">
      <alignment horizontal="center" vertical="center" wrapText="1"/>
    </xf>
    <xf numFmtId="49" fontId="7" fillId="2" borderId="50" xfId="0" applyNumberFormat="1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3 2" xfId="7" xr:uid="{00000000-0005-0000-0000-000004000000}"/>
    <cellStyle name="Percent" xfId="3" builtinId="5"/>
    <cellStyle name="Percent 2" xfId="4" xr:uid="{00000000-0005-0000-0000-000006000000}"/>
    <cellStyle name="Standard_A" xfId="5" xr:uid="{00000000-0005-0000-0000-000007000000}"/>
    <cellStyle name="Standard_A_1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"/>
  <sheetViews>
    <sheetView showGridLines="0" tabSelected="1" zoomScaleNormal="100" workbookViewId="0"/>
  </sheetViews>
  <sheetFormatPr defaultRowHeight="15" customHeight="1" x14ac:dyDescent="0.2"/>
  <cols>
    <col min="1" max="1" width="5.7109375" style="306" customWidth="1"/>
    <col min="2" max="2" width="55.7109375" style="306" customWidth="1"/>
    <col min="3" max="3" width="72.28515625" style="306" customWidth="1"/>
    <col min="4" max="4" width="9.140625" style="286"/>
    <col min="5" max="5" width="9.140625" style="286" customWidth="1"/>
    <col min="6" max="10" width="9.140625" style="286"/>
    <col min="11" max="256" width="9.140625" style="306"/>
    <col min="257" max="257" width="5.7109375" style="306" customWidth="1"/>
    <col min="258" max="258" width="55.7109375" style="306" customWidth="1"/>
    <col min="259" max="259" width="72.28515625" style="306" customWidth="1"/>
    <col min="260" max="260" width="9.140625" style="306"/>
    <col min="261" max="261" width="9.140625" style="306" customWidth="1"/>
    <col min="262" max="512" width="9.140625" style="306"/>
    <col min="513" max="513" width="5.7109375" style="306" customWidth="1"/>
    <col min="514" max="514" width="55.7109375" style="306" customWidth="1"/>
    <col min="515" max="515" width="72.28515625" style="306" customWidth="1"/>
    <col min="516" max="516" width="9.140625" style="306"/>
    <col min="517" max="517" width="9.140625" style="306" customWidth="1"/>
    <col min="518" max="768" width="9.140625" style="306"/>
    <col min="769" max="769" width="5.7109375" style="306" customWidth="1"/>
    <col min="770" max="770" width="55.7109375" style="306" customWidth="1"/>
    <col min="771" max="771" width="72.28515625" style="306" customWidth="1"/>
    <col min="772" max="772" width="9.140625" style="306"/>
    <col min="773" max="773" width="9.140625" style="306" customWidth="1"/>
    <col min="774" max="1024" width="9.140625" style="306"/>
    <col min="1025" max="1025" width="5.7109375" style="306" customWidth="1"/>
    <col min="1026" max="1026" width="55.7109375" style="306" customWidth="1"/>
    <col min="1027" max="1027" width="72.28515625" style="306" customWidth="1"/>
    <col min="1028" max="1028" width="9.140625" style="306"/>
    <col min="1029" max="1029" width="9.140625" style="306" customWidth="1"/>
    <col min="1030" max="1280" width="9.140625" style="306"/>
    <col min="1281" max="1281" width="5.7109375" style="306" customWidth="1"/>
    <col min="1282" max="1282" width="55.7109375" style="306" customWidth="1"/>
    <col min="1283" max="1283" width="72.28515625" style="306" customWidth="1"/>
    <col min="1284" max="1284" width="9.140625" style="306"/>
    <col min="1285" max="1285" width="9.140625" style="306" customWidth="1"/>
    <col min="1286" max="1536" width="9.140625" style="306"/>
    <col min="1537" max="1537" width="5.7109375" style="306" customWidth="1"/>
    <col min="1538" max="1538" width="55.7109375" style="306" customWidth="1"/>
    <col min="1539" max="1539" width="72.28515625" style="306" customWidth="1"/>
    <col min="1540" max="1540" width="9.140625" style="306"/>
    <col min="1541" max="1541" width="9.140625" style="306" customWidth="1"/>
    <col min="1542" max="1792" width="9.140625" style="306"/>
    <col min="1793" max="1793" width="5.7109375" style="306" customWidth="1"/>
    <col min="1794" max="1794" width="55.7109375" style="306" customWidth="1"/>
    <col min="1795" max="1795" width="72.28515625" style="306" customWidth="1"/>
    <col min="1796" max="1796" width="9.140625" style="306"/>
    <col min="1797" max="1797" width="9.140625" style="306" customWidth="1"/>
    <col min="1798" max="2048" width="9.140625" style="306"/>
    <col min="2049" max="2049" width="5.7109375" style="306" customWidth="1"/>
    <col min="2050" max="2050" width="55.7109375" style="306" customWidth="1"/>
    <col min="2051" max="2051" width="72.28515625" style="306" customWidth="1"/>
    <col min="2052" max="2052" width="9.140625" style="306"/>
    <col min="2053" max="2053" width="9.140625" style="306" customWidth="1"/>
    <col min="2054" max="2304" width="9.140625" style="306"/>
    <col min="2305" max="2305" width="5.7109375" style="306" customWidth="1"/>
    <col min="2306" max="2306" width="55.7109375" style="306" customWidth="1"/>
    <col min="2307" max="2307" width="72.28515625" style="306" customWidth="1"/>
    <col min="2308" max="2308" width="9.140625" style="306"/>
    <col min="2309" max="2309" width="9.140625" style="306" customWidth="1"/>
    <col min="2310" max="2560" width="9.140625" style="306"/>
    <col min="2561" max="2561" width="5.7109375" style="306" customWidth="1"/>
    <col min="2562" max="2562" width="55.7109375" style="306" customWidth="1"/>
    <col min="2563" max="2563" width="72.28515625" style="306" customWidth="1"/>
    <col min="2564" max="2564" width="9.140625" style="306"/>
    <col min="2565" max="2565" width="9.140625" style="306" customWidth="1"/>
    <col min="2566" max="2816" width="9.140625" style="306"/>
    <col min="2817" max="2817" width="5.7109375" style="306" customWidth="1"/>
    <col min="2818" max="2818" width="55.7109375" style="306" customWidth="1"/>
    <col min="2819" max="2819" width="72.28515625" style="306" customWidth="1"/>
    <col min="2820" max="2820" width="9.140625" style="306"/>
    <col min="2821" max="2821" width="9.140625" style="306" customWidth="1"/>
    <col min="2822" max="3072" width="9.140625" style="306"/>
    <col min="3073" max="3073" width="5.7109375" style="306" customWidth="1"/>
    <col min="3074" max="3074" width="55.7109375" style="306" customWidth="1"/>
    <col min="3075" max="3075" width="72.28515625" style="306" customWidth="1"/>
    <col min="3076" max="3076" width="9.140625" style="306"/>
    <col min="3077" max="3077" width="9.140625" style="306" customWidth="1"/>
    <col min="3078" max="3328" width="9.140625" style="306"/>
    <col min="3329" max="3329" width="5.7109375" style="306" customWidth="1"/>
    <col min="3330" max="3330" width="55.7109375" style="306" customWidth="1"/>
    <col min="3331" max="3331" width="72.28515625" style="306" customWidth="1"/>
    <col min="3332" max="3332" width="9.140625" style="306"/>
    <col min="3333" max="3333" width="9.140625" style="306" customWidth="1"/>
    <col min="3334" max="3584" width="9.140625" style="306"/>
    <col min="3585" max="3585" width="5.7109375" style="306" customWidth="1"/>
    <col min="3586" max="3586" width="55.7109375" style="306" customWidth="1"/>
    <col min="3587" max="3587" width="72.28515625" style="306" customWidth="1"/>
    <col min="3588" max="3588" width="9.140625" style="306"/>
    <col min="3589" max="3589" width="9.140625" style="306" customWidth="1"/>
    <col min="3590" max="3840" width="9.140625" style="306"/>
    <col min="3841" max="3841" width="5.7109375" style="306" customWidth="1"/>
    <col min="3842" max="3842" width="55.7109375" style="306" customWidth="1"/>
    <col min="3843" max="3843" width="72.28515625" style="306" customWidth="1"/>
    <col min="3844" max="3844" width="9.140625" style="306"/>
    <col min="3845" max="3845" width="9.140625" style="306" customWidth="1"/>
    <col min="3846" max="4096" width="9.140625" style="306"/>
    <col min="4097" max="4097" width="5.7109375" style="306" customWidth="1"/>
    <col min="4098" max="4098" width="55.7109375" style="306" customWidth="1"/>
    <col min="4099" max="4099" width="72.28515625" style="306" customWidth="1"/>
    <col min="4100" max="4100" width="9.140625" style="306"/>
    <col min="4101" max="4101" width="9.140625" style="306" customWidth="1"/>
    <col min="4102" max="4352" width="9.140625" style="306"/>
    <col min="4353" max="4353" width="5.7109375" style="306" customWidth="1"/>
    <col min="4354" max="4354" width="55.7109375" style="306" customWidth="1"/>
    <col min="4355" max="4355" width="72.28515625" style="306" customWidth="1"/>
    <col min="4356" max="4356" width="9.140625" style="306"/>
    <col min="4357" max="4357" width="9.140625" style="306" customWidth="1"/>
    <col min="4358" max="4608" width="9.140625" style="306"/>
    <col min="4609" max="4609" width="5.7109375" style="306" customWidth="1"/>
    <col min="4610" max="4610" width="55.7109375" style="306" customWidth="1"/>
    <col min="4611" max="4611" width="72.28515625" style="306" customWidth="1"/>
    <col min="4612" max="4612" width="9.140625" style="306"/>
    <col min="4613" max="4613" width="9.140625" style="306" customWidth="1"/>
    <col min="4614" max="4864" width="9.140625" style="306"/>
    <col min="4865" max="4865" width="5.7109375" style="306" customWidth="1"/>
    <col min="4866" max="4866" width="55.7109375" style="306" customWidth="1"/>
    <col min="4867" max="4867" width="72.28515625" style="306" customWidth="1"/>
    <col min="4868" max="4868" width="9.140625" style="306"/>
    <col min="4869" max="4869" width="9.140625" style="306" customWidth="1"/>
    <col min="4870" max="5120" width="9.140625" style="306"/>
    <col min="5121" max="5121" width="5.7109375" style="306" customWidth="1"/>
    <col min="5122" max="5122" width="55.7109375" style="306" customWidth="1"/>
    <col min="5123" max="5123" width="72.28515625" style="306" customWidth="1"/>
    <col min="5124" max="5124" width="9.140625" style="306"/>
    <col min="5125" max="5125" width="9.140625" style="306" customWidth="1"/>
    <col min="5126" max="5376" width="9.140625" style="306"/>
    <col min="5377" max="5377" width="5.7109375" style="306" customWidth="1"/>
    <col min="5378" max="5378" width="55.7109375" style="306" customWidth="1"/>
    <col min="5379" max="5379" width="72.28515625" style="306" customWidth="1"/>
    <col min="5380" max="5380" width="9.140625" style="306"/>
    <col min="5381" max="5381" width="9.140625" style="306" customWidth="1"/>
    <col min="5382" max="5632" width="9.140625" style="306"/>
    <col min="5633" max="5633" width="5.7109375" style="306" customWidth="1"/>
    <col min="5634" max="5634" width="55.7109375" style="306" customWidth="1"/>
    <col min="5635" max="5635" width="72.28515625" style="306" customWidth="1"/>
    <col min="5636" max="5636" width="9.140625" style="306"/>
    <col min="5637" max="5637" width="9.140625" style="306" customWidth="1"/>
    <col min="5638" max="5888" width="9.140625" style="306"/>
    <col min="5889" max="5889" width="5.7109375" style="306" customWidth="1"/>
    <col min="5890" max="5890" width="55.7109375" style="306" customWidth="1"/>
    <col min="5891" max="5891" width="72.28515625" style="306" customWidth="1"/>
    <col min="5892" max="5892" width="9.140625" style="306"/>
    <col min="5893" max="5893" width="9.140625" style="306" customWidth="1"/>
    <col min="5894" max="6144" width="9.140625" style="306"/>
    <col min="6145" max="6145" width="5.7109375" style="306" customWidth="1"/>
    <col min="6146" max="6146" width="55.7109375" style="306" customWidth="1"/>
    <col min="6147" max="6147" width="72.28515625" style="306" customWidth="1"/>
    <col min="6148" max="6148" width="9.140625" style="306"/>
    <col min="6149" max="6149" width="9.140625" style="306" customWidth="1"/>
    <col min="6150" max="6400" width="9.140625" style="306"/>
    <col min="6401" max="6401" width="5.7109375" style="306" customWidth="1"/>
    <col min="6402" max="6402" width="55.7109375" style="306" customWidth="1"/>
    <col min="6403" max="6403" width="72.28515625" style="306" customWidth="1"/>
    <col min="6404" max="6404" width="9.140625" style="306"/>
    <col min="6405" max="6405" width="9.140625" style="306" customWidth="1"/>
    <col min="6406" max="6656" width="9.140625" style="306"/>
    <col min="6657" max="6657" width="5.7109375" style="306" customWidth="1"/>
    <col min="6658" max="6658" width="55.7109375" style="306" customWidth="1"/>
    <col min="6659" max="6659" width="72.28515625" style="306" customWidth="1"/>
    <col min="6660" max="6660" width="9.140625" style="306"/>
    <col min="6661" max="6661" width="9.140625" style="306" customWidth="1"/>
    <col min="6662" max="6912" width="9.140625" style="306"/>
    <col min="6913" max="6913" width="5.7109375" style="306" customWidth="1"/>
    <col min="6914" max="6914" width="55.7109375" style="306" customWidth="1"/>
    <col min="6915" max="6915" width="72.28515625" style="306" customWidth="1"/>
    <col min="6916" max="6916" width="9.140625" style="306"/>
    <col min="6917" max="6917" width="9.140625" style="306" customWidth="1"/>
    <col min="6918" max="7168" width="9.140625" style="306"/>
    <col min="7169" max="7169" width="5.7109375" style="306" customWidth="1"/>
    <col min="7170" max="7170" width="55.7109375" style="306" customWidth="1"/>
    <col min="7171" max="7171" width="72.28515625" style="306" customWidth="1"/>
    <col min="7172" max="7172" width="9.140625" style="306"/>
    <col min="7173" max="7173" width="9.140625" style="306" customWidth="1"/>
    <col min="7174" max="7424" width="9.140625" style="306"/>
    <col min="7425" max="7425" width="5.7109375" style="306" customWidth="1"/>
    <col min="7426" max="7426" width="55.7109375" style="306" customWidth="1"/>
    <col min="7427" max="7427" width="72.28515625" style="306" customWidth="1"/>
    <col min="7428" max="7428" width="9.140625" style="306"/>
    <col min="7429" max="7429" width="9.140625" style="306" customWidth="1"/>
    <col min="7430" max="7680" width="9.140625" style="306"/>
    <col min="7681" max="7681" width="5.7109375" style="306" customWidth="1"/>
    <col min="7682" max="7682" width="55.7109375" style="306" customWidth="1"/>
    <col min="7683" max="7683" width="72.28515625" style="306" customWidth="1"/>
    <col min="7684" max="7684" width="9.140625" style="306"/>
    <col min="7685" max="7685" width="9.140625" style="306" customWidth="1"/>
    <col min="7686" max="7936" width="9.140625" style="306"/>
    <col min="7937" max="7937" width="5.7109375" style="306" customWidth="1"/>
    <col min="7938" max="7938" width="55.7109375" style="306" customWidth="1"/>
    <col min="7939" max="7939" width="72.28515625" style="306" customWidth="1"/>
    <col min="7940" max="7940" width="9.140625" style="306"/>
    <col min="7941" max="7941" width="9.140625" style="306" customWidth="1"/>
    <col min="7942" max="8192" width="9.140625" style="306"/>
    <col min="8193" max="8193" width="5.7109375" style="306" customWidth="1"/>
    <col min="8194" max="8194" width="55.7109375" style="306" customWidth="1"/>
    <col min="8195" max="8195" width="72.28515625" style="306" customWidth="1"/>
    <col min="8196" max="8196" width="9.140625" style="306"/>
    <col min="8197" max="8197" width="9.140625" style="306" customWidth="1"/>
    <col min="8198" max="8448" width="9.140625" style="306"/>
    <col min="8449" max="8449" width="5.7109375" style="306" customWidth="1"/>
    <col min="8450" max="8450" width="55.7109375" style="306" customWidth="1"/>
    <col min="8451" max="8451" width="72.28515625" style="306" customWidth="1"/>
    <col min="8452" max="8452" width="9.140625" style="306"/>
    <col min="8453" max="8453" width="9.140625" style="306" customWidth="1"/>
    <col min="8454" max="8704" width="9.140625" style="306"/>
    <col min="8705" max="8705" width="5.7109375" style="306" customWidth="1"/>
    <col min="8706" max="8706" width="55.7109375" style="306" customWidth="1"/>
    <col min="8707" max="8707" width="72.28515625" style="306" customWidth="1"/>
    <col min="8708" max="8708" width="9.140625" style="306"/>
    <col min="8709" max="8709" width="9.140625" style="306" customWidth="1"/>
    <col min="8710" max="8960" width="9.140625" style="306"/>
    <col min="8961" max="8961" width="5.7109375" style="306" customWidth="1"/>
    <col min="8962" max="8962" width="55.7109375" style="306" customWidth="1"/>
    <col min="8963" max="8963" width="72.28515625" style="306" customWidth="1"/>
    <col min="8964" max="8964" width="9.140625" style="306"/>
    <col min="8965" max="8965" width="9.140625" style="306" customWidth="1"/>
    <col min="8966" max="9216" width="9.140625" style="306"/>
    <col min="9217" max="9217" width="5.7109375" style="306" customWidth="1"/>
    <col min="9218" max="9218" width="55.7109375" style="306" customWidth="1"/>
    <col min="9219" max="9219" width="72.28515625" style="306" customWidth="1"/>
    <col min="9220" max="9220" width="9.140625" style="306"/>
    <col min="9221" max="9221" width="9.140625" style="306" customWidth="1"/>
    <col min="9222" max="9472" width="9.140625" style="306"/>
    <col min="9473" max="9473" width="5.7109375" style="306" customWidth="1"/>
    <col min="9474" max="9474" width="55.7109375" style="306" customWidth="1"/>
    <col min="9475" max="9475" width="72.28515625" style="306" customWidth="1"/>
    <col min="9476" max="9476" width="9.140625" style="306"/>
    <col min="9477" max="9477" width="9.140625" style="306" customWidth="1"/>
    <col min="9478" max="9728" width="9.140625" style="306"/>
    <col min="9729" max="9729" width="5.7109375" style="306" customWidth="1"/>
    <col min="9730" max="9730" width="55.7109375" style="306" customWidth="1"/>
    <col min="9731" max="9731" width="72.28515625" style="306" customWidth="1"/>
    <col min="9732" max="9732" width="9.140625" style="306"/>
    <col min="9733" max="9733" width="9.140625" style="306" customWidth="1"/>
    <col min="9734" max="9984" width="9.140625" style="306"/>
    <col min="9985" max="9985" width="5.7109375" style="306" customWidth="1"/>
    <col min="9986" max="9986" width="55.7109375" style="306" customWidth="1"/>
    <col min="9987" max="9987" width="72.28515625" style="306" customWidth="1"/>
    <col min="9988" max="9988" width="9.140625" style="306"/>
    <col min="9989" max="9989" width="9.140625" style="306" customWidth="1"/>
    <col min="9990" max="10240" width="9.140625" style="306"/>
    <col min="10241" max="10241" width="5.7109375" style="306" customWidth="1"/>
    <col min="10242" max="10242" width="55.7109375" style="306" customWidth="1"/>
    <col min="10243" max="10243" width="72.28515625" style="306" customWidth="1"/>
    <col min="10244" max="10244" width="9.140625" style="306"/>
    <col min="10245" max="10245" width="9.140625" style="306" customWidth="1"/>
    <col min="10246" max="10496" width="9.140625" style="306"/>
    <col min="10497" max="10497" width="5.7109375" style="306" customWidth="1"/>
    <col min="10498" max="10498" width="55.7109375" style="306" customWidth="1"/>
    <col min="10499" max="10499" width="72.28515625" style="306" customWidth="1"/>
    <col min="10500" max="10500" width="9.140625" style="306"/>
    <col min="10501" max="10501" width="9.140625" style="306" customWidth="1"/>
    <col min="10502" max="10752" width="9.140625" style="306"/>
    <col min="10753" max="10753" width="5.7109375" style="306" customWidth="1"/>
    <col min="10754" max="10754" width="55.7109375" style="306" customWidth="1"/>
    <col min="10755" max="10755" width="72.28515625" style="306" customWidth="1"/>
    <col min="10756" max="10756" width="9.140625" style="306"/>
    <col min="10757" max="10757" width="9.140625" style="306" customWidth="1"/>
    <col min="10758" max="11008" width="9.140625" style="306"/>
    <col min="11009" max="11009" width="5.7109375" style="306" customWidth="1"/>
    <col min="11010" max="11010" width="55.7109375" style="306" customWidth="1"/>
    <col min="11011" max="11011" width="72.28515625" style="306" customWidth="1"/>
    <col min="11012" max="11012" width="9.140625" style="306"/>
    <col min="11013" max="11013" width="9.140625" style="306" customWidth="1"/>
    <col min="11014" max="11264" width="9.140625" style="306"/>
    <col min="11265" max="11265" width="5.7109375" style="306" customWidth="1"/>
    <col min="11266" max="11266" width="55.7109375" style="306" customWidth="1"/>
    <col min="11267" max="11267" width="72.28515625" style="306" customWidth="1"/>
    <col min="11268" max="11268" width="9.140625" style="306"/>
    <col min="11269" max="11269" width="9.140625" style="306" customWidth="1"/>
    <col min="11270" max="11520" width="9.140625" style="306"/>
    <col min="11521" max="11521" width="5.7109375" style="306" customWidth="1"/>
    <col min="11522" max="11522" width="55.7109375" style="306" customWidth="1"/>
    <col min="11523" max="11523" width="72.28515625" style="306" customWidth="1"/>
    <col min="11524" max="11524" width="9.140625" style="306"/>
    <col min="11525" max="11525" width="9.140625" style="306" customWidth="1"/>
    <col min="11526" max="11776" width="9.140625" style="306"/>
    <col min="11777" max="11777" width="5.7109375" style="306" customWidth="1"/>
    <col min="11778" max="11778" width="55.7109375" style="306" customWidth="1"/>
    <col min="11779" max="11779" width="72.28515625" style="306" customWidth="1"/>
    <col min="11780" max="11780" width="9.140625" style="306"/>
    <col min="11781" max="11781" width="9.140625" style="306" customWidth="1"/>
    <col min="11782" max="12032" width="9.140625" style="306"/>
    <col min="12033" max="12033" width="5.7109375" style="306" customWidth="1"/>
    <col min="12034" max="12034" width="55.7109375" style="306" customWidth="1"/>
    <col min="12035" max="12035" width="72.28515625" style="306" customWidth="1"/>
    <col min="12036" max="12036" width="9.140625" style="306"/>
    <col min="12037" max="12037" width="9.140625" style="306" customWidth="1"/>
    <col min="12038" max="12288" width="9.140625" style="306"/>
    <col min="12289" max="12289" width="5.7109375" style="306" customWidth="1"/>
    <col min="12290" max="12290" width="55.7109375" style="306" customWidth="1"/>
    <col min="12291" max="12291" width="72.28515625" style="306" customWidth="1"/>
    <col min="12292" max="12292" width="9.140625" style="306"/>
    <col min="12293" max="12293" width="9.140625" style="306" customWidth="1"/>
    <col min="12294" max="12544" width="9.140625" style="306"/>
    <col min="12545" max="12545" width="5.7109375" style="306" customWidth="1"/>
    <col min="12546" max="12546" width="55.7109375" style="306" customWidth="1"/>
    <col min="12547" max="12547" width="72.28515625" style="306" customWidth="1"/>
    <col min="12548" max="12548" width="9.140625" style="306"/>
    <col min="12549" max="12549" width="9.140625" style="306" customWidth="1"/>
    <col min="12550" max="12800" width="9.140625" style="306"/>
    <col min="12801" max="12801" width="5.7109375" style="306" customWidth="1"/>
    <col min="12802" max="12802" width="55.7109375" style="306" customWidth="1"/>
    <col min="12803" max="12803" width="72.28515625" style="306" customWidth="1"/>
    <col min="12804" max="12804" width="9.140625" style="306"/>
    <col min="12805" max="12805" width="9.140625" style="306" customWidth="1"/>
    <col min="12806" max="13056" width="9.140625" style="306"/>
    <col min="13057" max="13057" width="5.7109375" style="306" customWidth="1"/>
    <col min="13058" max="13058" width="55.7109375" style="306" customWidth="1"/>
    <col min="13059" max="13059" width="72.28515625" style="306" customWidth="1"/>
    <col min="13060" max="13060" width="9.140625" style="306"/>
    <col min="13061" max="13061" width="9.140625" style="306" customWidth="1"/>
    <col min="13062" max="13312" width="9.140625" style="306"/>
    <col min="13313" max="13313" width="5.7109375" style="306" customWidth="1"/>
    <col min="13314" max="13314" width="55.7109375" style="306" customWidth="1"/>
    <col min="13315" max="13315" width="72.28515625" style="306" customWidth="1"/>
    <col min="13316" max="13316" width="9.140625" style="306"/>
    <col min="13317" max="13317" width="9.140625" style="306" customWidth="1"/>
    <col min="13318" max="13568" width="9.140625" style="306"/>
    <col min="13569" max="13569" width="5.7109375" style="306" customWidth="1"/>
    <col min="13570" max="13570" width="55.7109375" style="306" customWidth="1"/>
    <col min="13571" max="13571" width="72.28515625" style="306" customWidth="1"/>
    <col min="13572" max="13572" width="9.140625" style="306"/>
    <col min="13573" max="13573" width="9.140625" style="306" customWidth="1"/>
    <col min="13574" max="13824" width="9.140625" style="306"/>
    <col min="13825" max="13825" width="5.7109375" style="306" customWidth="1"/>
    <col min="13826" max="13826" width="55.7109375" style="306" customWidth="1"/>
    <col min="13827" max="13827" width="72.28515625" style="306" customWidth="1"/>
    <col min="13828" max="13828" width="9.140625" style="306"/>
    <col min="13829" max="13829" width="9.140625" style="306" customWidth="1"/>
    <col min="13830" max="14080" width="9.140625" style="306"/>
    <col min="14081" max="14081" width="5.7109375" style="306" customWidth="1"/>
    <col min="14082" max="14082" width="55.7109375" style="306" customWidth="1"/>
    <col min="14083" max="14083" width="72.28515625" style="306" customWidth="1"/>
    <col min="14084" max="14084" width="9.140625" style="306"/>
    <col min="14085" max="14085" width="9.140625" style="306" customWidth="1"/>
    <col min="14086" max="14336" width="9.140625" style="306"/>
    <col min="14337" max="14337" width="5.7109375" style="306" customWidth="1"/>
    <col min="14338" max="14338" width="55.7109375" style="306" customWidth="1"/>
    <col min="14339" max="14339" width="72.28515625" style="306" customWidth="1"/>
    <col min="14340" max="14340" width="9.140625" style="306"/>
    <col min="14341" max="14341" width="9.140625" style="306" customWidth="1"/>
    <col min="14342" max="14592" width="9.140625" style="306"/>
    <col min="14593" max="14593" width="5.7109375" style="306" customWidth="1"/>
    <col min="14594" max="14594" width="55.7109375" style="306" customWidth="1"/>
    <col min="14595" max="14595" width="72.28515625" style="306" customWidth="1"/>
    <col min="14596" max="14596" width="9.140625" style="306"/>
    <col min="14597" max="14597" width="9.140625" style="306" customWidth="1"/>
    <col min="14598" max="14848" width="9.140625" style="306"/>
    <col min="14849" max="14849" width="5.7109375" style="306" customWidth="1"/>
    <col min="14850" max="14850" width="55.7109375" style="306" customWidth="1"/>
    <col min="14851" max="14851" width="72.28515625" style="306" customWidth="1"/>
    <col min="14852" max="14852" width="9.140625" style="306"/>
    <col min="14853" max="14853" width="9.140625" style="306" customWidth="1"/>
    <col min="14854" max="15104" width="9.140625" style="306"/>
    <col min="15105" max="15105" width="5.7109375" style="306" customWidth="1"/>
    <col min="15106" max="15106" width="55.7109375" style="306" customWidth="1"/>
    <col min="15107" max="15107" width="72.28515625" style="306" customWidth="1"/>
    <col min="15108" max="15108" width="9.140625" style="306"/>
    <col min="15109" max="15109" width="9.140625" style="306" customWidth="1"/>
    <col min="15110" max="15360" width="9.140625" style="306"/>
    <col min="15361" max="15361" width="5.7109375" style="306" customWidth="1"/>
    <col min="15362" max="15362" width="55.7109375" style="306" customWidth="1"/>
    <col min="15363" max="15363" width="72.28515625" style="306" customWidth="1"/>
    <col min="15364" max="15364" width="9.140625" style="306"/>
    <col min="15365" max="15365" width="9.140625" style="306" customWidth="1"/>
    <col min="15366" max="15616" width="9.140625" style="306"/>
    <col min="15617" max="15617" width="5.7109375" style="306" customWidth="1"/>
    <col min="15618" max="15618" width="55.7109375" style="306" customWidth="1"/>
    <col min="15619" max="15619" width="72.28515625" style="306" customWidth="1"/>
    <col min="15620" max="15620" width="9.140625" style="306"/>
    <col min="15621" max="15621" width="9.140625" style="306" customWidth="1"/>
    <col min="15622" max="15872" width="9.140625" style="306"/>
    <col min="15873" max="15873" width="5.7109375" style="306" customWidth="1"/>
    <col min="15874" max="15874" width="55.7109375" style="306" customWidth="1"/>
    <col min="15875" max="15875" width="72.28515625" style="306" customWidth="1"/>
    <col min="15876" max="15876" width="9.140625" style="306"/>
    <col min="15877" max="15877" width="9.140625" style="306" customWidth="1"/>
    <col min="15878" max="16128" width="9.140625" style="306"/>
    <col min="16129" max="16129" width="5.7109375" style="306" customWidth="1"/>
    <col min="16130" max="16130" width="55.7109375" style="306" customWidth="1"/>
    <col min="16131" max="16131" width="72.28515625" style="306" customWidth="1"/>
    <col min="16132" max="16132" width="9.140625" style="306"/>
    <col min="16133" max="16133" width="9.140625" style="306" customWidth="1"/>
    <col min="16134" max="16384" width="9.140625" style="306"/>
  </cols>
  <sheetData>
    <row r="1" spans="2:10" s="285" customFormat="1" ht="15" customHeight="1" x14ac:dyDescent="0.2">
      <c r="D1" s="286"/>
      <c r="E1" s="286"/>
      <c r="F1" s="286"/>
      <c r="G1" s="286"/>
      <c r="H1" s="286"/>
      <c r="I1" s="286"/>
      <c r="J1" s="286"/>
    </row>
    <row r="2" spans="2:10" s="285" customFormat="1" ht="15" customHeight="1" x14ac:dyDescent="0.2">
      <c r="B2" s="287" t="s">
        <v>100</v>
      </c>
      <c r="D2" s="286"/>
      <c r="F2" s="286"/>
      <c r="G2" s="286"/>
      <c r="H2" s="286"/>
      <c r="I2" s="286"/>
      <c r="J2" s="286"/>
    </row>
    <row r="3" spans="2:10" s="285" customFormat="1" ht="15" customHeight="1" x14ac:dyDescent="0.2">
      <c r="D3" s="286"/>
      <c r="E3" s="288"/>
      <c r="F3" s="286"/>
      <c r="G3" s="286"/>
      <c r="H3" s="286"/>
      <c r="I3" s="286"/>
      <c r="J3" s="286"/>
    </row>
    <row r="4" spans="2:10" s="285" customFormat="1" ht="15" customHeight="1" x14ac:dyDescent="0.2">
      <c r="B4" s="285" t="s">
        <v>361</v>
      </c>
      <c r="C4" s="289" t="s">
        <v>366</v>
      </c>
      <c r="D4" s="286"/>
      <c r="E4" s="288"/>
      <c r="F4" s="286"/>
      <c r="G4" s="286"/>
      <c r="H4" s="286"/>
      <c r="I4" s="286"/>
      <c r="J4" s="286"/>
    </row>
    <row r="5" spans="2:10" s="285" customFormat="1" ht="15" customHeight="1" x14ac:dyDescent="0.2">
      <c r="D5" s="286"/>
      <c r="E5" s="288"/>
      <c r="F5" s="286"/>
      <c r="G5" s="286"/>
      <c r="H5" s="286"/>
      <c r="I5" s="286"/>
      <c r="J5" s="286"/>
    </row>
    <row r="6" spans="2:10" s="285" customFormat="1" ht="15" customHeight="1" x14ac:dyDescent="0.2">
      <c r="B6" s="287" t="s">
        <v>41</v>
      </c>
      <c r="C6" s="289" t="s">
        <v>367</v>
      </c>
      <c r="D6" s="290"/>
      <c r="E6" s="288"/>
      <c r="F6" s="290"/>
      <c r="G6" s="290"/>
      <c r="H6" s="290"/>
      <c r="I6" s="290"/>
      <c r="J6" s="286"/>
    </row>
    <row r="7" spans="2:10" s="285" customFormat="1" ht="15" customHeight="1" x14ac:dyDescent="0.2">
      <c r="B7" s="287"/>
      <c r="C7" s="287"/>
      <c r="D7" s="290"/>
      <c r="E7" s="291"/>
      <c r="F7" s="290"/>
      <c r="G7" s="290"/>
      <c r="H7" s="290"/>
      <c r="I7" s="290"/>
      <c r="J7" s="286"/>
    </row>
    <row r="8" spans="2:10" s="285" customFormat="1" ht="15" customHeight="1" x14ac:dyDescent="0.2">
      <c r="B8" s="292" t="s">
        <v>79</v>
      </c>
      <c r="C8" s="289"/>
      <c r="D8" s="293"/>
      <c r="E8" s="291"/>
      <c r="F8" s="293"/>
      <c r="G8" s="290"/>
      <c r="H8" s="290"/>
      <c r="I8" s="290"/>
      <c r="J8" s="286"/>
    </row>
    <row r="9" spans="2:10" s="285" customFormat="1" ht="15" customHeight="1" x14ac:dyDescent="0.2">
      <c r="B9" s="287" t="s">
        <v>80</v>
      </c>
      <c r="C9" s="294"/>
      <c r="D9" s="295"/>
      <c r="E9" s="291"/>
      <c r="F9" s="295"/>
      <c r="G9" s="290"/>
      <c r="H9" s="290"/>
      <c r="I9" s="290"/>
      <c r="J9" s="286"/>
    </row>
    <row r="10" spans="2:10" s="285" customFormat="1" ht="15" customHeight="1" x14ac:dyDescent="0.2">
      <c r="B10" s="287"/>
      <c r="C10" s="295"/>
      <c r="D10" s="295"/>
      <c r="E10" s="291"/>
      <c r="F10" s="295"/>
      <c r="G10" s="290"/>
      <c r="H10" s="290"/>
      <c r="I10" s="290"/>
      <c r="J10" s="286"/>
    </row>
    <row r="11" spans="2:10" s="298" customFormat="1" ht="15" customHeight="1" x14ac:dyDescent="0.2">
      <c r="B11" s="292" t="s">
        <v>362</v>
      </c>
      <c r="C11" s="296"/>
      <c r="D11" s="293"/>
      <c r="E11" s="291"/>
      <c r="F11" s="293"/>
      <c r="G11" s="297"/>
      <c r="H11" s="297"/>
      <c r="I11" s="297"/>
    </row>
    <row r="12" spans="2:10" s="285" customFormat="1" ht="15" customHeight="1" x14ac:dyDescent="0.2">
      <c r="B12" s="287"/>
      <c r="C12" s="295"/>
      <c r="D12" s="295"/>
      <c r="E12" s="291"/>
      <c r="F12" s="295"/>
      <c r="G12" s="290"/>
      <c r="H12" s="290"/>
      <c r="I12" s="290"/>
      <c r="J12" s="286"/>
    </row>
    <row r="13" spans="2:10" s="285" customFormat="1" ht="15" customHeight="1" x14ac:dyDescent="0.2">
      <c r="B13" s="287" t="s">
        <v>42</v>
      </c>
      <c r="C13" s="295"/>
      <c r="D13" s="295"/>
      <c r="E13" s="291"/>
      <c r="F13" s="295"/>
      <c r="G13" s="290"/>
      <c r="H13" s="290"/>
      <c r="I13" s="290"/>
      <c r="J13" s="286"/>
    </row>
    <row r="14" spans="2:10" s="285" customFormat="1" ht="15" customHeight="1" x14ac:dyDescent="0.2">
      <c r="B14" s="287" t="s">
        <v>363</v>
      </c>
      <c r="C14" s="296"/>
      <c r="D14" s="295"/>
      <c r="E14" s="291"/>
      <c r="F14" s="295"/>
      <c r="G14" s="290"/>
      <c r="H14" s="290"/>
      <c r="I14" s="290"/>
      <c r="J14" s="286"/>
    </row>
    <row r="15" spans="2:10" s="285" customFormat="1" ht="15" customHeight="1" x14ac:dyDescent="0.2">
      <c r="B15" s="287" t="s">
        <v>15</v>
      </c>
      <c r="C15" s="296"/>
      <c r="D15" s="295"/>
      <c r="E15" s="291"/>
      <c r="F15" s="295"/>
      <c r="G15" s="290"/>
      <c r="H15" s="290"/>
      <c r="I15" s="290"/>
      <c r="J15" s="286"/>
    </row>
    <row r="16" spans="2:10" s="285" customFormat="1" ht="15" customHeight="1" x14ac:dyDescent="0.2">
      <c r="B16" s="287" t="s">
        <v>40</v>
      </c>
      <c r="C16" s="299"/>
      <c r="D16" s="295"/>
      <c r="E16" s="291"/>
      <c r="F16" s="295"/>
      <c r="G16" s="290"/>
      <c r="H16" s="290"/>
      <c r="I16" s="290"/>
      <c r="J16" s="286"/>
    </row>
    <row r="17" spans="2:10" s="285" customFormat="1" ht="15" customHeight="1" x14ac:dyDescent="0.2">
      <c r="B17" s="287"/>
      <c r="C17" s="295"/>
      <c r="D17" s="295"/>
      <c r="E17" s="291"/>
      <c r="F17" s="295"/>
      <c r="G17" s="290"/>
      <c r="H17" s="290"/>
      <c r="I17" s="290"/>
      <c r="J17" s="286"/>
    </row>
    <row r="18" spans="2:10" s="285" customFormat="1" ht="15" customHeight="1" x14ac:dyDescent="0.2">
      <c r="B18" s="287" t="s">
        <v>82</v>
      </c>
      <c r="C18" s="300"/>
      <c r="D18" s="295"/>
      <c r="E18" s="291"/>
      <c r="F18" s="295"/>
      <c r="G18" s="290"/>
      <c r="H18" s="301"/>
      <c r="I18" s="290"/>
      <c r="J18" s="286"/>
    </row>
    <row r="19" spans="2:10" s="285" customFormat="1" ht="15" customHeight="1" x14ac:dyDescent="0.2">
      <c r="B19" s="287"/>
      <c r="C19" s="302"/>
      <c r="D19" s="295"/>
      <c r="E19" s="291"/>
      <c r="F19" s="295"/>
      <c r="G19" s="290"/>
      <c r="H19" s="290"/>
      <c r="I19" s="290"/>
      <c r="J19" s="286"/>
    </row>
    <row r="20" spans="2:10" s="304" customFormat="1" ht="15" customHeight="1" x14ac:dyDescent="0.25">
      <c r="B20" s="303" t="s">
        <v>81</v>
      </c>
      <c r="E20" s="291"/>
    </row>
    <row r="21" spans="2:10" s="304" customFormat="1" ht="15" customHeight="1" x14ac:dyDescent="0.25">
      <c r="B21" s="300" t="s">
        <v>364</v>
      </c>
      <c r="C21" s="305"/>
      <c r="E21" s="291"/>
    </row>
    <row r="22" spans="2:10" s="285" customFormat="1" ht="15.75" x14ac:dyDescent="0.2">
      <c r="D22" s="286"/>
      <c r="E22" s="286"/>
      <c r="F22" s="286"/>
      <c r="G22" s="286"/>
      <c r="H22" s="286"/>
      <c r="I22" s="286"/>
      <c r="J22" s="286"/>
    </row>
    <row r="23" spans="2:10" s="285" customFormat="1" ht="15.75" x14ac:dyDescent="0.2">
      <c r="D23" s="286"/>
      <c r="E23" s="286"/>
      <c r="F23" s="286"/>
      <c r="G23" s="286"/>
      <c r="H23" s="286"/>
      <c r="I23" s="286"/>
      <c r="J23" s="286"/>
    </row>
    <row r="24" spans="2:10" s="285" customFormat="1" ht="15.75" x14ac:dyDescent="0.2">
      <c r="D24" s="286"/>
      <c r="E24" s="286"/>
      <c r="F24" s="286"/>
      <c r="G24" s="286"/>
      <c r="H24" s="286"/>
      <c r="I24" s="286"/>
      <c r="J24" s="286"/>
    </row>
    <row r="25" spans="2:10" s="285" customFormat="1" ht="15.75" x14ac:dyDescent="0.2">
      <c r="D25" s="286"/>
      <c r="E25" s="286"/>
      <c r="F25" s="286"/>
      <c r="G25" s="286"/>
      <c r="H25" s="286"/>
      <c r="I25" s="286"/>
      <c r="J25" s="286"/>
    </row>
    <row r="26" spans="2:10" s="285" customFormat="1" ht="15.75" x14ac:dyDescent="0.2">
      <c r="D26" s="286"/>
      <c r="E26" s="286"/>
      <c r="F26" s="286"/>
      <c r="G26" s="286"/>
      <c r="H26" s="286"/>
      <c r="I26" s="286"/>
      <c r="J26" s="286"/>
    </row>
    <row r="27" spans="2:10" s="285" customFormat="1" ht="15.75" x14ac:dyDescent="0.2">
      <c r="D27" s="286"/>
      <c r="E27" s="286"/>
      <c r="F27" s="286"/>
      <c r="G27" s="286"/>
      <c r="H27" s="286"/>
      <c r="I27" s="286"/>
      <c r="J27" s="286"/>
    </row>
    <row r="28" spans="2:10" s="285" customFormat="1" ht="15.75" x14ac:dyDescent="0.2">
      <c r="D28" s="286"/>
      <c r="E28" s="286"/>
      <c r="F28" s="286"/>
      <c r="G28" s="286"/>
      <c r="H28" s="286"/>
      <c r="I28" s="286"/>
      <c r="J28" s="286"/>
    </row>
    <row r="29" spans="2:10" s="285" customFormat="1" ht="15.75" x14ac:dyDescent="0.2">
      <c r="D29" s="286"/>
      <c r="E29" s="286"/>
      <c r="F29" s="286"/>
      <c r="G29" s="286"/>
      <c r="H29" s="286"/>
      <c r="I29" s="286"/>
      <c r="J29" s="286"/>
    </row>
    <row r="30" spans="2:10" s="285" customFormat="1" ht="15.75" x14ac:dyDescent="0.2">
      <c r="D30" s="286"/>
      <c r="E30" s="286"/>
      <c r="F30" s="286"/>
      <c r="G30" s="286"/>
      <c r="H30" s="286"/>
      <c r="I30" s="286"/>
      <c r="J30" s="286"/>
    </row>
    <row r="31" spans="2:10" s="285" customFormat="1" ht="15.75" x14ac:dyDescent="0.2">
      <c r="D31" s="286"/>
      <c r="E31" s="286"/>
      <c r="F31" s="286"/>
      <c r="G31" s="286"/>
      <c r="H31" s="286"/>
      <c r="I31" s="286"/>
      <c r="J31" s="286"/>
    </row>
    <row r="32" spans="2:10" s="285" customFormat="1" ht="15.75" x14ac:dyDescent="0.2">
      <c r="D32" s="286"/>
      <c r="E32" s="286"/>
      <c r="F32" s="286"/>
      <c r="G32" s="286"/>
      <c r="H32" s="286"/>
      <c r="I32" s="286"/>
      <c r="J32" s="286"/>
    </row>
    <row r="33" spans="4:10" s="285" customFormat="1" ht="15.75" x14ac:dyDescent="0.2">
      <c r="D33" s="286"/>
      <c r="E33" s="286"/>
      <c r="F33" s="286"/>
      <c r="G33" s="286"/>
      <c r="H33" s="286"/>
      <c r="I33" s="286"/>
      <c r="J33" s="286"/>
    </row>
    <row r="34" spans="4:10" s="285" customFormat="1" ht="15.75" x14ac:dyDescent="0.2">
      <c r="D34" s="286"/>
      <c r="E34" s="286"/>
      <c r="F34" s="286"/>
      <c r="G34" s="286"/>
      <c r="H34" s="286"/>
      <c r="I34" s="286"/>
      <c r="J34" s="286"/>
    </row>
    <row r="35" spans="4:10" s="285" customFormat="1" ht="15.75" x14ac:dyDescent="0.2">
      <c r="D35" s="286"/>
      <c r="E35" s="286"/>
      <c r="F35" s="286"/>
      <c r="G35" s="286"/>
      <c r="H35" s="286"/>
      <c r="I35" s="286"/>
      <c r="J35" s="286"/>
    </row>
    <row r="36" spans="4:10" s="285" customFormat="1" ht="15.75" x14ac:dyDescent="0.2">
      <c r="D36" s="286"/>
      <c r="E36" s="286"/>
      <c r="F36" s="286"/>
      <c r="G36" s="286"/>
      <c r="H36" s="286"/>
      <c r="I36" s="286"/>
      <c r="J36" s="286"/>
    </row>
    <row r="37" spans="4:10" s="285" customFormat="1" ht="15.75" x14ac:dyDescent="0.2">
      <c r="D37" s="286"/>
      <c r="E37" s="286"/>
      <c r="F37" s="286"/>
      <c r="G37" s="286"/>
      <c r="H37" s="286"/>
      <c r="I37" s="286"/>
      <c r="J37" s="286"/>
    </row>
    <row r="38" spans="4:10" s="285" customFormat="1" ht="15.75" x14ac:dyDescent="0.2">
      <c r="D38" s="286"/>
      <c r="E38" s="286"/>
      <c r="F38" s="286"/>
      <c r="G38" s="286"/>
      <c r="H38" s="286"/>
      <c r="I38" s="286"/>
      <c r="J38" s="286"/>
    </row>
    <row r="39" spans="4:10" s="285" customFormat="1" ht="15.75" x14ac:dyDescent="0.2">
      <c r="D39" s="286"/>
      <c r="E39" s="286"/>
      <c r="F39" s="286"/>
      <c r="G39" s="286"/>
      <c r="H39" s="286"/>
      <c r="I39" s="286"/>
      <c r="J39" s="286"/>
    </row>
    <row r="40" spans="4:10" s="285" customFormat="1" ht="15.75" x14ac:dyDescent="0.2">
      <c r="D40" s="286"/>
      <c r="E40" s="286"/>
      <c r="F40" s="286"/>
      <c r="G40" s="286"/>
      <c r="H40" s="286"/>
      <c r="I40" s="286"/>
      <c r="J40" s="286"/>
    </row>
    <row r="41" spans="4:10" s="285" customFormat="1" ht="15.75" x14ac:dyDescent="0.2">
      <c r="D41" s="286"/>
      <c r="E41" s="286"/>
      <c r="F41" s="286"/>
      <c r="G41" s="286"/>
      <c r="H41" s="286"/>
      <c r="I41" s="286"/>
      <c r="J41" s="286"/>
    </row>
    <row r="42" spans="4:10" s="285" customFormat="1" ht="15.75" x14ac:dyDescent="0.2">
      <c r="D42" s="286"/>
      <c r="E42" s="286"/>
      <c r="F42" s="286"/>
      <c r="G42" s="286"/>
      <c r="H42" s="286"/>
      <c r="I42" s="286"/>
      <c r="J42" s="286"/>
    </row>
    <row r="43" spans="4:10" s="285" customFormat="1" ht="15.75" x14ac:dyDescent="0.2">
      <c r="D43" s="286"/>
      <c r="E43" s="286"/>
      <c r="F43" s="286"/>
      <c r="G43" s="286"/>
      <c r="H43" s="286"/>
      <c r="I43" s="286"/>
      <c r="J43" s="286"/>
    </row>
    <row r="44" spans="4:10" s="285" customFormat="1" ht="15.75" x14ac:dyDescent="0.2">
      <c r="D44" s="286"/>
      <c r="E44" s="286"/>
      <c r="F44" s="286"/>
      <c r="G44" s="286"/>
      <c r="H44" s="286"/>
      <c r="I44" s="286"/>
      <c r="J44" s="286"/>
    </row>
    <row r="45" spans="4:10" s="285" customFormat="1" ht="15.75" x14ac:dyDescent="0.2">
      <c r="D45" s="286"/>
      <c r="E45" s="286"/>
      <c r="F45" s="286"/>
      <c r="G45" s="286"/>
      <c r="H45" s="286"/>
      <c r="I45" s="286"/>
      <c r="J45" s="286"/>
    </row>
    <row r="46" spans="4:10" s="285" customFormat="1" ht="15.75" x14ac:dyDescent="0.2">
      <c r="D46" s="286"/>
      <c r="E46" s="286"/>
      <c r="F46" s="286"/>
      <c r="G46" s="286"/>
      <c r="H46" s="286"/>
      <c r="I46" s="286"/>
      <c r="J46" s="286"/>
    </row>
    <row r="47" spans="4:10" s="285" customFormat="1" ht="15.75" x14ac:dyDescent="0.2">
      <c r="D47" s="286"/>
      <c r="E47" s="286"/>
      <c r="F47" s="286"/>
      <c r="G47" s="286"/>
      <c r="H47" s="286"/>
      <c r="I47" s="286"/>
      <c r="J47" s="286"/>
    </row>
    <row r="48" spans="4:10" s="285" customFormat="1" ht="15.75" x14ac:dyDescent="0.2">
      <c r="D48" s="286"/>
      <c r="E48" s="286"/>
      <c r="F48" s="286"/>
      <c r="G48" s="286"/>
      <c r="H48" s="286"/>
      <c r="I48" s="286"/>
      <c r="J48" s="286"/>
    </row>
    <row r="49" spans="4:10" s="285" customFormat="1" ht="15.75" x14ac:dyDescent="0.2">
      <c r="D49" s="286"/>
      <c r="E49" s="286"/>
      <c r="F49" s="286"/>
      <c r="G49" s="286"/>
      <c r="H49" s="286"/>
      <c r="I49" s="286"/>
      <c r="J49" s="286"/>
    </row>
    <row r="50" spans="4:10" s="285" customFormat="1" ht="15.75" x14ac:dyDescent="0.2">
      <c r="D50" s="286"/>
      <c r="E50" s="286"/>
      <c r="F50" s="286"/>
      <c r="G50" s="286"/>
      <c r="H50" s="286"/>
      <c r="I50" s="286"/>
      <c r="J50" s="286"/>
    </row>
    <row r="51" spans="4:10" s="285" customFormat="1" ht="15.75" x14ac:dyDescent="0.2">
      <c r="D51" s="286"/>
      <c r="E51" s="286"/>
      <c r="F51" s="286"/>
      <c r="G51" s="286"/>
      <c r="H51" s="286"/>
      <c r="I51" s="286"/>
      <c r="J51" s="286"/>
    </row>
    <row r="52" spans="4:10" s="285" customFormat="1" ht="15.75" x14ac:dyDescent="0.2">
      <c r="D52" s="286"/>
      <c r="E52" s="286"/>
      <c r="F52" s="286"/>
      <c r="G52" s="286"/>
      <c r="H52" s="286"/>
      <c r="I52" s="286"/>
      <c r="J52" s="286"/>
    </row>
    <row r="53" spans="4:10" s="285" customFormat="1" ht="15.75" x14ac:dyDescent="0.2">
      <c r="D53" s="286"/>
      <c r="E53" s="286"/>
      <c r="F53" s="286"/>
      <c r="G53" s="286"/>
      <c r="H53" s="286"/>
      <c r="I53" s="286"/>
      <c r="J53" s="286"/>
    </row>
    <row r="54" spans="4:10" s="285" customFormat="1" ht="15.75" x14ac:dyDescent="0.2">
      <c r="D54" s="286"/>
      <c r="E54" s="286"/>
      <c r="F54" s="286"/>
      <c r="G54" s="286"/>
      <c r="H54" s="286"/>
      <c r="I54" s="286"/>
      <c r="J54" s="286"/>
    </row>
    <row r="55" spans="4:10" s="285" customFormat="1" ht="15.75" x14ac:dyDescent="0.2">
      <c r="D55" s="286"/>
      <c r="E55" s="286"/>
      <c r="F55" s="286"/>
      <c r="G55" s="286"/>
      <c r="H55" s="286"/>
      <c r="I55" s="286"/>
      <c r="J55" s="286"/>
    </row>
    <row r="56" spans="4:10" s="285" customFormat="1" ht="15.75" x14ac:dyDescent="0.2">
      <c r="D56" s="286"/>
      <c r="E56" s="286"/>
      <c r="F56" s="286"/>
      <c r="G56" s="286"/>
      <c r="H56" s="286"/>
      <c r="I56" s="286"/>
      <c r="J56" s="286"/>
    </row>
    <row r="57" spans="4:10" s="285" customFormat="1" ht="15.75" x14ac:dyDescent="0.2">
      <c r="D57" s="286"/>
      <c r="E57" s="286"/>
      <c r="F57" s="286"/>
      <c r="G57" s="286"/>
      <c r="H57" s="286"/>
      <c r="I57" s="286"/>
      <c r="J57" s="286"/>
    </row>
    <row r="58" spans="4:10" s="285" customFormat="1" ht="15.75" x14ac:dyDescent="0.2">
      <c r="D58" s="286"/>
      <c r="E58" s="286"/>
      <c r="F58" s="286"/>
      <c r="G58" s="286"/>
      <c r="H58" s="286"/>
      <c r="I58" s="286"/>
      <c r="J58" s="286"/>
    </row>
    <row r="59" spans="4:10" s="285" customFormat="1" ht="15.75" x14ac:dyDescent="0.2">
      <c r="D59" s="286"/>
      <c r="E59" s="286"/>
      <c r="F59" s="286"/>
      <c r="G59" s="286"/>
      <c r="H59" s="286"/>
      <c r="I59" s="286"/>
      <c r="J59" s="286"/>
    </row>
    <row r="60" spans="4:10" s="285" customFormat="1" ht="15.75" x14ac:dyDescent="0.2">
      <c r="D60" s="286"/>
      <c r="E60" s="286"/>
      <c r="F60" s="286"/>
      <c r="G60" s="286"/>
      <c r="H60" s="286"/>
      <c r="I60" s="286"/>
      <c r="J60" s="286"/>
    </row>
    <row r="61" spans="4:10" s="285" customFormat="1" ht="15.75" x14ac:dyDescent="0.2">
      <c r="D61" s="286"/>
      <c r="E61" s="286"/>
      <c r="F61" s="286"/>
      <c r="G61" s="286"/>
      <c r="H61" s="286"/>
      <c r="I61" s="286"/>
      <c r="J61" s="286"/>
    </row>
    <row r="62" spans="4:10" s="285" customFormat="1" ht="15.75" x14ac:dyDescent="0.2">
      <c r="D62" s="286"/>
      <c r="E62" s="286"/>
      <c r="F62" s="286"/>
      <c r="G62" s="286"/>
      <c r="H62" s="286"/>
      <c r="I62" s="286"/>
      <c r="J62" s="286"/>
    </row>
    <row r="63" spans="4:10" s="285" customFormat="1" ht="15.75" x14ac:dyDescent="0.2">
      <c r="D63" s="286"/>
      <c r="E63" s="286"/>
      <c r="F63" s="286"/>
      <c r="G63" s="286"/>
      <c r="H63" s="286"/>
      <c r="I63" s="286"/>
      <c r="J63" s="286"/>
    </row>
    <row r="64" spans="4:10" s="285" customFormat="1" ht="15.75" x14ac:dyDescent="0.2">
      <c r="D64" s="286"/>
      <c r="E64" s="286"/>
      <c r="F64" s="286"/>
      <c r="G64" s="286"/>
      <c r="H64" s="286"/>
      <c r="I64" s="286"/>
      <c r="J64" s="286"/>
    </row>
    <row r="65" spans="4:10" s="285" customFormat="1" ht="15.75" x14ac:dyDescent="0.2">
      <c r="D65" s="286"/>
      <c r="E65" s="286"/>
      <c r="F65" s="286"/>
      <c r="G65" s="286"/>
      <c r="H65" s="286"/>
      <c r="I65" s="286"/>
      <c r="J65" s="286"/>
    </row>
    <row r="66" spans="4:10" s="285" customFormat="1" ht="15.75" x14ac:dyDescent="0.2">
      <c r="D66" s="286"/>
      <c r="E66" s="286"/>
      <c r="F66" s="286"/>
      <c r="G66" s="286"/>
      <c r="H66" s="286"/>
      <c r="I66" s="286"/>
      <c r="J66" s="286"/>
    </row>
    <row r="67" spans="4:10" s="285" customFormat="1" ht="15.75" x14ac:dyDescent="0.2">
      <c r="D67" s="286"/>
      <c r="E67" s="286"/>
      <c r="F67" s="286"/>
      <c r="G67" s="286"/>
      <c r="H67" s="286"/>
      <c r="I67" s="286"/>
      <c r="J67" s="286"/>
    </row>
    <row r="68" spans="4:10" s="285" customFormat="1" ht="15.75" x14ac:dyDescent="0.2">
      <c r="D68" s="286"/>
      <c r="E68" s="286"/>
      <c r="F68" s="286"/>
      <c r="G68" s="286"/>
      <c r="H68" s="286"/>
      <c r="I68" s="286"/>
      <c r="J68" s="286"/>
    </row>
    <row r="69" spans="4:10" s="285" customFormat="1" ht="15.75" x14ac:dyDescent="0.2">
      <c r="D69" s="286"/>
      <c r="E69" s="286"/>
      <c r="F69" s="286"/>
      <c r="G69" s="286"/>
      <c r="H69" s="286"/>
      <c r="I69" s="286"/>
      <c r="J69" s="286"/>
    </row>
    <row r="70" spans="4:10" s="285" customFormat="1" ht="15.75" x14ac:dyDescent="0.2">
      <c r="D70" s="286"/>
      <c r="E70" s="286"/>
      <c r="F70" s="286"/>
      <c r="G70" s="286"/>
      <c r="H70" s="286"/>
      <c r="I70" s="286"/>
      <c r="J70" s="286"/>
    </row>
    <row r="71" spans="4:10" s="285" customFormat="1" ht="15.75" x14ac:dyDescent="0.2">
      <c r="D71" s="286"/>
      <c r="E71" s="286"/>
      <c r="F71" s="286"/>
      <c r="G71" s="286"/>
      <c r="H71" s="286"/>
      <c r="I71" s="286"/>
      <c r="J71" s="286"/>
    </row>
    <row r="72" spans="4:10" s="285" customFormat="1" ht="15.75" x14ac:dyDescent="0.2">
      <c r="D72" s="286"/>
      <c r="E72" s="286"/>
      <c r="F72" s="286"/>
      <c r="G72" s="286"/>
      <c r="H72" s="286"/>
      <c r="I72" s="286"/>
      <c r="J72" s="286"/>
    </row>
    <row r="73" spans="4:10" s="285" customFormat="1" ht="15.75" x14ac:dyDescent="0.2">
      <c r="D73" s="286"/>
      <c r="E73" s="286"/>
      <c r="F73" s="286"/>
      <c r="G73" s="286"/>
      <c r="H73" s="286"/>
      <c r="I73" s="286"/>
      <c r="J73" s="286"/>
    </row>
    <row r="74" spans="4:10" s="285" customFormat="1" ht="15.75" x14ac:dyDescent="0.2">
      <c r="D74" s="286"/>
      <c r="E74" s="286"/>
      <c r="F74" s="286"/>
      <c r="G74" s="286"/>
      <c r="H74" s="286"/>
      <c r="I74" s="286"/>
      <c r="J74" s="286"/>
    </row>
    <row r="75" spans="4:10" s="285" customFormat="1" ht="15.75" x14ac:dyDescent="0.2">
      <c r="D75" s="286"/>
      <c r="E75" s="286"/>
      <c r="F75" s="286"/>
      <c r="G75" s="286"/>
      <c r="H75" s="286"/>
      <c r="I75" s="286"/>
      <c r="J75" s="286"/>
    </row>
    <row r="76" spans="4:10" s="285" customFormat="1" ht="15.75" x14ac:dyDescent="0.2">
      <c r="D76" s="286"/>
      <c r="E76" s="286"/>
      <c r="F76" s="286"/>
      <c r="G76" s="286"/>
      <c r="H76" s="286"/>
      <c r="I76" s="286"/>
      <c r="J76" s="286"/>
    </row>
    <row r="77" spans="4:10" s="285" customFormat="1" ht="15.75" x14ac:dyDescent="0.2">
      <c r="D77" s="286"/>
      <c r="E77" s="286"/>
      <c r="F77" s="286"/>
      <c r="G77" s="286"/>
      <c r="H77" s="286"/>
      <c r="I77" s="286"/>
      <c r="J77" s="286"/>
    </row>
    <row r="78" spans="4:10" s="285" customFormat="1" ht="15.75" x14ac:dyDescent="0.2">
      <c r="D78" s="286"/>
      <c r="E78" s="286"/>
      <c r="F78" s="286"/>
      <c r="G78" s="286"/>
      <c r="H78" s="286"/>
      <c r="I78" s="286"/>
      <c r="J78" s="286"/>
    </row>
    <row r="79" spans="4:10" s="285" customFormat="1" ht="15.75" x14ac:dyDescent="0.2">
      <c r="D79" s="286"/>
      <c r="E79" s="286"/>
      <c r="F79" s="286"/>
      <c r="G79" s="286"/>
      <c r="H79" s="286"/>
      <c r="I79" s="286"/>
      <c r="J79" s="286"/>
    </row>
    <row r="80" spans="4:10" s="285" customFormat="1" ht="15.75" x14ac:dyDescent="0.2">
      <c r="D80" s="286"/>
      <c r="E80" s="286"/>
      <c r="F80" s="286"/>
      <c r="G80" s="286"/>
      <c r="H80" s="286"/>
      <c r="I80" s="286"/>
      <c r="J80" s="286"/>
    </row>
    <row r="81" spans="4:10" s="285" customFormat="1" ht="15.75" x14ac:dyDescent="0.2">
      <c r="D81" s="286"/>
      <c r="E81" s="286"/>
      <c r="F81" s="286"/>
      <c r="G81" s="286"/>
      <c r="H81" s="286"/>
      <c r="I81" s="286"/>
      <c r="J81" s="286"/>
    </row>
    <row r="82" spans="4:10" s="285" customFormat="1" ht="15.75" x14ac:dyDescent="0.2">
      <c r="D82" s="286"/>
      <c r="E82" s="286"/>
      <c r="F82" s="286"/>
      <c r="G82" s="286"/>
      <c r="H82" s="286"/>
      <c r="I82" s="286"/>
      <c r="J82" s="286"/>
    </row>
    <row r="83" spans="4:10" s="285" customFormat="1" ht="15.75" x14ac:dyDescent="0.2">
      <c r="D83" s="286"/>
      <c r="E83" s="286"/>
      <c r="F83" s="286"/>
      <c r="G83" s="286"/>
      <c r="H83" s="286"/>
      <c r="I83" s="286"/>
      <c r="J83" s="286"/>
    </row>
    <row r="84" spans="4:10" s="285" customFormat="1" ht="15.75" x14ac:dyDescent="0.2">
      <c r="D84" s="286"/>
      <c r="E84" s="286"/>
      <c r="F84" s="286"/>
      <c r="G84" s="286"/>
      <c r="H84" s="286"/>
      <c r="I84" s="286"/>
      <c r="J84" s="286"/>
    </row>
    <row r="85" spans="4:10" s="285" customFormat="1" ht="15.75" x14ac:dyDescent="0.2">
      <c r="D85" s="286"/>
      <c r="E85" s="286"/>
      <c r="F85" s="286"/>
      <c r="G85" s="286"/>
      <c r="H85" s="286"/>
      <c r="I85" s="286"/>
      <c r="J85" s="286"/>
    </row>
    <row r="86" spans="4:10" s="285" customFormat="1" ht="15.75" x14ac:dyDescent="0.2">
      <c r="D86" s="286"/>
      <c r="E86" s="286"/>
      <c r="F86" s="286"/>
      <c r="G86" s="286"/>
      <c r="H86" s="286"/>
      <c r="I86" s="286"/>
      <c r="J86" s="286"/>
    </row>
    <row r="87" spans="4:10" s="285" customFormat="1" ht="15.75" x14ac:dyDescent="0.2">
      <c r="D87" s="286"/>
      <c r="E87" s="286"/>
      <c r="F87" s="286"/>
      <c r="G87" s="286"/>
      <c r="H87" s="286"/>
      <c r="I87" s="286"/>
      <c r="J87" s="286"/>
    </row>
    <row r="88" spans="4:10" s="285" customFormat="1" ht="15.75" x14ac:dyDescent="0.2">
      <c r="D88" s="286"/>
      <c r="E88" s="286"/>
      <c r="F88" s="286"/>
      <c r="G88" s="286"/>
      <c r="H88" s="286"/>
      <c r="I88" s="286"/>
      <c r="J88" s="286"/>
    </row>
    <row r="89" spans="4:10" s="285" customFormat="1" ht="15.75" x14ac:dyDescent="0.2">
      <c r="D89" s="286"/>
      <c r="E89" s="286"/>
      <c r="F89" s="286"/>
      <c r="G89" s="286"/>
      <c r="H89" s="286"/>
      <c r="I89" s="286"/>
      <c r="J89" s="286"/>
    </row>
    <row r="90" spans="4:10" s="285" customFormat="1" ht="15.75" x14ac:dyDescent="0.2">
      <c r="D90" s="286"/>
      <c r="E90" s="286"/>
      <c r="F90" s="286"/>
      <c r="G90" s="286"/>
      <c r="H90" s="286"/>
      <c r="I90" s="286"/>
      <c r="J90" s="286"/>
    </row>
    <row r="91" spans="4:10" s="285" customFormat="1" ht="15.75" x14ac:dyDescent="0.2">
      <c r="D91" s="286"/>
      <c r="E91" s="286"/>
      <c r="F91" s="286"/>
      <c r="G91" s="286"/>
      <c r="H91" s="286"/>
      <c r="I91" s="286"/>
      <c r="J91" s="286"/>
    </row>
    <row r="92" spans="4:10" s="285" customFormat="1" ht="15.75" x14ac:dyDescent="0.2">
      <c r="D92" s="286"/>
      <c r="E92" s="286"/>
      <c r="F92" s="286"/>
      <c r="G92" s="286"/>
      <c r="H92" s="286"/>
      <c r="I92" s="286"/>
      <c r="J92" s="286"/>
    </row>
    <row r="93" spans="4:10" s="285" customFormat="1" ht="15.75" x14ac:dyDescent="0.2">
      <c r="D93" s="286"/>
      <c r="E93" s="286"/>
      <c r="F93" s="286"/>
      <c r="G93" s="286"/>
      <c r="H93" s="286"/>
      <c r="I93" s="286"/>
      <c r="J93" s="286"/>
    </row>
    <row r="94" spans="4:10" s="285" customFormat="1" ht="15.75" x14ac:dyDescent="0.2">
      <c r="D94" s="286"/>
      <c r="E94" s="286"/>
      <c r="F94" s="286"/>
      <c r="G94" s="286"/>
      <c r="H94" s="286"/>
      <c r="I94" s="286"/>
      <c r="J94" s="286"/>
    </row>
    <row r="95" spans="4:10" s="285" customFormat="1" ht="15.75" x14ac:dyDescent="0.2">
      <c r="D95" s="286"/>
      <c r="E95" s="286"/>
      <c r="F95" s="286"/>
      <c r="G95" s="286"/>
      <c r="H95" s="286"/>
      <c r="I95" s="286"/>
      <c r="J95" s="286"/>
    </row>
    <row r="96" spans="4:10" s="285" customFormat="1" ht="15.75" x14ac:dyDescent="0.2">
      <c r="D96" s="286"/>
      <c r="E96" s="286"/>
      <c r="F96" s="286"/>
      <c r="G96" s="286"/>
      <c r="H96" s="286"/>
      <c r="I96" s="286"/>
      <c r="J96" s="286"/>
    </row>
    <row r="97" spans="4:10" s="285" customFormat="1" ht="15.75" x14ac:dyDescent="0.2">
      <c r="D97" s="286"/>
      <c r="E97" s="286"/>
      <c r="F97" s="286"/>
      <c r="G97" s="286"/>
      <c r="H97" s="286"/>
      <c r="I97" s="286"/>
      <c r="J97" s="286"/>
    </row>
    <row r="98" spans="4:10" s="285" customFormat="1" ht="15.75" x14ac:dyDescent="0.2">
      <c r="D98" s="286"/>
      <c r="E98" s="286"/>
      <c r="F98" s="286"/>
      <c r="G98" s="286"/>
      <c r="H98" s="286"/>
      <c r="I98" s="286"/>
      <c r="J98" s="286"/>
    </row>
    <row r="99" spans="4:10" s="285" customFormat="1" ht="15.75" x14ac:dyDescent="0.2">
      <c r="D99" s="286"/>
      <c r="E99" s="286"/>
      <c r="F99" s="286"/>
      <c r="G99" s="286"/>
      <c r="H99" s="286"/>
      <c r="I99" s="286"/>
      <c r="J99" s="286"/>
    </row>
    <row r="100" spans="4:10" s="285" customFormat="1" ht="15.75" x14ac:dyDescent="0.2">
      <c r="D100" s="286"/>
      <c r="E100" s="286"/>
      <c r="F100" s="286"/>
      <c r="G100" s="286"/>
      <c r="H100" s="286"/>
      <c r="I100" s="286"/>
      <c r="J100" s="286"/>
    </row>
    <row r="101" spans="4:10" s="285" customFormat="1" ht="15.75" x14ac:dyDescent="0.2">
      <c r="D101" s="286"/>
      <c r="E101" s="286"/>
      <c r="F101" s="286"/>
      <c r="G101" s="286"/>
      <c r="H101" s="286"/>
      <c r="I101" s="286"/>
      <c r="J101" s="286"/>
    </row>
    <row r="102" spans="4:10" s="285" customFormat="1" ht="15.75" x14ac:dyDescent="0.2">
      <c r="D102" s="286"/>
      <c r="E102" s="286"/>
      <c r="F102" s="286"/>
      <c r="G102" s="286"/>
      <c r="H102" s="286"/>
      <c r="I102" s="286"/>
      <c r="J102" s="286"/>
    </row>
    <row r="103" spans="4:10" s="285" customFormat="1" ht="15.75" x14ac:dyDescent="0.2">
      <c r="D103" s="286"/>
      <c r="E103" s="286"/>
      <c r="F103" s="286"/>
      <c r="G103" s="286"/>
      <c r="H103" s="286"/>
      <c r="I103" s="286"/>
      <c r="J103" s="286"/>
    </row>
    <row r="104" spans="4:10" s="285" customFormat="1" ht="15.75" x14ac:dyDescent="0.2">
      <c r="D104" s="286"/>
      <c r="E104" s="286"/>
      <c r="F104" s="286"/>
      <c r="G104" s="286"/>
      <c r="H104" s="286"/>
      <c r="I104" s="286"/>
      <c r="J104" s="286"/>
    </row>
    <row r="105" spans="4:10" s="285" customFormat="1" ht="15.75" x14ac:dyDescent="0.2">
      <c r="D105" s="286"/>
      <c r="E105" s="286"/>
      <c r="F105" s="286"/>
      <c r="G105" s="286"/>
      <c r="H105" s="286"/>
      <c r="I105" s="286"/>
      <c r="J105" s="286"/>
    </row>
    <row r="106" spans="4:10" s="285" customFormat="1" ht="15.75" x14ac:dyDescent="0.2">
      <c r="D106" s="286"/>
      <c r="E106" s="286"/>
      <c r="F106" s="286"/>
      <c r="G106" s="286"/>
      <c r="H106" s="286"/>
      <c r="I106" s="286"/>
      <c r="J106" s="286"/>
    </row>
    <row r="107" spans="4:10" s="285" customFormat="1" ht="15.75" x14ac:dyDescent="0.2">
      <c r="D107" s="286"/>
      <c r="E107" s="286"/>
      <c r="F107" s="286"/>
      <c r="G107" s="286"/>
      <c r="H107" s="286"/>
      <c r="I107" s="286"/>
      <c r="J107" s="286"/>
    </row>
    <row r="108" spans="4:10" s="285" customFormat="1" ht="15.75" x14ac:dyDescent="0.2">
      <c r="D108" s="286"/>
      <c r="E108" s="286"/>
      <c r="F108" s="286"/>
      <c r="G108" s="286"/>
      <c r="H108" s="286"/>
      <c r="I108" s="286"/>
      <c r="J108" s="286"/>
    </row>
    <row r="109" spans="4:10" s="285" customFormat="1" ht="15.75" x14ac:dyDescent="0.2">
      <c r="D109" s="286"/>
      <c r="E109" s="286"/>
      <c r="F109" s="286"/>
      <c r="G109" s="286"/>
      <c r="H109" s="286"/>
      <c r="I109" s="286"/>
      <c r="J109" s="286"/>
    </row>
    <row r="110" spans="4:10" s="285" customFormat="1" ht="15.75" x14ac:dyDescent="0.2">
      <c r="D110" s="286"/>
      <c r="E110" s="286"/>
      <c r="F110" s="286"/>
      <c r="G110" s="286"/>
      <c r="H110" s="286"/>
      <c r="I110" s="286"/>
      <c r="J110" s="286"/>
    </row>
    <row r="111" spans="4:10" s="285" customFormat="1" ht="15.75" x14ac:dyDescent="0.2">
      <c r="D111" s="286"/>
      <c r="E111" s="286"/>
      <c r="F111" s="286"/>
      <c r="G111" s="286"/>
      <c r="H111" s="286"/>
      <c r="I111" s="286"/>
      <c r="J111" s="286"/>
    </row>
    <row r="112" spans="4:10" s="285" customFormat="1" ht="15.75" x14ac:dyDescent="0.2">
      <c r="D112" s="286"/>
      <c r="E112" s="286"/>
      <c r="F112" s="286"/>
      <c r="G112" s="286"/>
      <c r="H112" s="286"/>
      <c r="I112" s="286"/>
      <c r="J112" s="286"/>
    </row>
    <row r="113" spans="4:10" s="285" customFormat="1" ht="15.75" x14ac:dyDescent="0.2">
      <c r="D113" s="286"/>
      <c r="E113" s="286"/>
      <c r="F113" s="286"/>
      <c r="G113" s="286"/>
      <c r="H113" s="286"/>
      <c r="I113" s="286"/>
      <c r="J113" s="286"/>
    </row>
    <row r="114" spans="4:10" s="285" customFormat="1" ht="15.75" x14ac:dyDescent="0.2">
      <c r="D114" s="286"/>
      <c r="E114" s="286"/>
      <c r="F114" s="286"/>
      <c r="G114" s="286"/>
      <c r="H114" s="286"/>
      <c r="I114" s="286"/>
      <c r="J114" s="286"/>
    </row>
    <row r="115" spans="4:10" s="285" customFormat="1" ht="15.75" x14ac:dyDescent="0.2">
      <c r="D115" s="286"/>
      <c r="E115" s="286"/>
      <c r="F115" s="286"/>
      <c r="G115" s="286"/>
      <c r="H115" s="286"/>
      <c r="I115" s="286"/>
      <c r="J115" s="286"/>
    </row>
    <row r="116" spans="4:10" s="285" customFormat="1" ht="15.75" x14ac:dyDescent="0.2">
      <c r="D116" s="286"/>
      <c r="E116" s="286"/>
      <c r="F116" s="286"/>
      <c r="G116" s="286"/>
      <c r="H116" s="286"/>
      <c r="I116" s="286"/>
      <c r="J116" s="286"/>
    </row>
    <row r="117" spans="4:10" s="285" customFormat="1" ht="15.75" x14ac:dyDescent="0.2">
      <c r="D117" s="286"/>
      <c r="E117" s="286"/>
      <c r="F117" s="286"/>
      <c r="G117" s="286"/>
      <c r="H117" s="286"/>
      <c r="I117" s="286"/>
      <c r="J117" s="286"/>
    </row>
    <row r="118" spans="4:10" s="285" customFormat="1" ht="15.75" x14ac:dyDescent="0.2">
      <c r="D118" s="286"/>
      <c r="E118" s="286"/>
      <c r="F118" s="286"/>
      <c r="G118" s="286"/>
      <c r="H118" s="286"/>
      <c r="I118" s="286"/>
      <c r="J118" s="286"/>
    </row>
    <row r="119" spans="4:10" s="285" customFormat="1" ht="15.75" x14ac:dyDescent="0.2">
      <c r="D119" s="286"/>
      <c r="E119" s="286"/>
      <c r="F119" s="286"/>
      <c r="G119" s="286"/>
      <c r="H119" s="286"/>
      <c r="I119" s="286"/>
      <c r="J119" s="286"/>
    </row>
    <row r="120" spans="4:10" s="285" customFormat="1" ht="15.75" x14ac:dyDescent="0.2">
      <c r="D120" s="286"/>
      <c r="E120" s="286"/>
      <c r="F120" s="286"/>
      <c r="G120" s="286"/>
      <c r="H120" s="286"/>
      <c r="I120" s="286"/>
      <c r="J120" s="286"/>
    </row>
    <row r="121" spans="4:10" s="285" customFormat="1" ht="15.75" x14ac:dyDescent="0.2">
      <c r="D121" s="286"/>
      <c r="E121" s="286"/>
      <c r="F121" s="286"/>
      <c r="G121" s="286"/>
      <c r="H121" s="286"/>
      <c r="I121" s="286"/>
      <c r="J121" s="286"/>
    </row>
    <row r="122" spans="4:10" s="285" customFormat="1" ht="15.75" x14ac:dyDescent="0.2">
      <c r="D122" s="286"/>
      <c r="E122" s="286"/>
      <c r="F122" s="286"/>
      <c r="G122" s="286"/>
      <c r="H122" s="286"/>
      <c r="I122" s="286"/>
      <c r="J122" s="286"/>
    </row>
    <row r="123" spans="4:10" s="285" customFormat="1" ht="15.75" x14ac:dyDescent="0.2">
      <c r="D123" s="286"/>
      <c r="E123" s="286"/>
      <c r="F123" s="286"/>
      <c r="G123" s="286"/>
      <c r="H123" s="286"/>
      <c r="I123" s="286"/>
      <c r="J123" s="286"/>
    </row>
    <row r="124" spans="4:10" s="285" customFormat="1" ht="15.75" x14ac:dyDescent="0.2">
      <c r="D124" s="286"/>
      <c r="E124" s="286"/>
      <c r="F124" s="286"/>
      <c r="G124" s="286"/>
      <c r="H124" s="286"/>
      <c r="I124" s="286"/>
      <c r="J124" s="286"/>
    </row>
    <row r="125" spans="4:10" s="285" customFormat="1" ht="15.75" x14ac:dyDescent="0.2">
      <c r="D125" s="286"/>
      <c r="E125" s="286"/>
      <c r="F125" s="286"/>
      <c r="G125" s="286"/>
      <c r="H125" s="286"/>
      <c r="I125" s="286"/>
      <c r="J125" s="286"/>
    </row>
    <row r="126" spans="4:10" s="285" customFormat="1" ht="15.75" x14ac:dyDescent="0.2">
      <c r="D126" s="286"/>
      <c r="E126" s="286"/>
      <c r="F126" s="286"/>
      <c r="G126" s="286"/>
      <c r="H126" s="286"/>
      <c r="I126" s="286"/>
      <c r="J126" s="286"/>
    </row>
    <row r="127" spans="4:10" s="285" customFormat="1" ht="15.75" x14ac:dyDescent="0.2">
      <c r="D127" s="286"/>
      <c r="E127" s="286"/>
      <c r="F127" s="286"/>
      <c r="G127" s="286"/>
      <c r="H127" s="286"/>
      <c r="I127" s="286"/>
      <c r="J127" s="286"/>
    </row>
    <row r="128" spans="4:10" s="285" customFormat="1" ht="15.75" x14ac:dyDescent="0.2">
      <c r="D128" s="286"/>
      <c r="E128" s="286"/>
      <c r="F128" s="286"/>
      <c r="G128" s="286"/>
      <c r="H128" s="286"/>
      <c r="I128" s="286"/>
      <c r="J128" s="286"/>
    </row>
    <row r="129" spans="4:10" s="285" customFormat="1" ht="15.75" x14ac:dyDescent="0.2">
      <c r="D129" s="286"/>
      <c r="E129" s="286"/>
      <c r="F129" s="286"/>
      <c r="G129" s="286"/>
      <c r="H129" s="286"/>
      <c r="I129" s="286"/>
      <c r="J129" s="286"/>
    </row>
    <row r="130" spans="4:10" s="285" customFormat="1" ht="15.75" x14ac:dyDescent="0.2">
      <c r="D130" s="286"/>
      <c r="E130" s="286"/>
      <c r="F130" s="286"/>
      <c r="G130" s="286"/>
      <c r="H130" s="286"/>
      <c r="I130" s="286"/>
      <c r="J130" s="286"/>
    </row>
    <row r="131" spans="4:10" s="285" customFormat="1" ht="15.75" x14ac:dyDescent="0.2">
      <c r="D131" s="286"/>
      <c r="E131" s="286"/>
      <c r="F131" s="286"/>
      <c r="G131" s="286"/>
      <c r="H131" s="286"/>
      <c r="I131" s="286"/>
      <c r="J131" s="286"/>
    </row>
    <row r="132" spans="4:10" s="285" customFormat="1" ht="15.75" x14ac:dyDescent="0.2">
      <c r="D132" s="286"/>
      <c r="E132" s="286"/>
      <c r="F132" s="286"/>
      <c r="G132" s="286"/>
      <c r="H132" s="286"/>
      <c r="I132" s="286"/>
      <c r="J132" s="286"/>
    </row>
    <row r="133" spans="4:10" s="285" customFormat="1" ht="15.75" x14ac:dyDescent="0.2">
      <c r="D133" s="286"/>
      <c r="E133" s="286"/>
      <c r="F133" s="286"/>
      <c r="G133" s="286"/>
      <c r="H133" s="286"/>
      <c r="I133" s="286"/>
      <c r="J133" s="286"/>
    </row>
    <row r="134" spans="4:10" s="285" customFormat="1" ht="15.75" x14ac:dyDescent="0.2">
      <c r="D134" s="286"/>
      <c r="E134" s="286"/>
      <c r="F134" s="286"/>
      <c r="G134" s="286"/>
      <c r="H134" s="286"/>
      <c r="I134" s="286"/>
      <c r="J134" s="286"/>
    </row>
    <row r="135" spans="4:10" s="285" customFormat="1" ht="15.75" x14ac:dyDescent="0.2">
      <c r="D135" s="286"/>
      <c r="E135" s="286"/>
      <c r="F135" s="286"/>
      <c r="G135" s="286"/>
      <c r="H135" s="286"/>
      <c r="I135" s="286"/>
      <c r="J135" s="286"/>
    </row>
    <row r="136" spans="4:10" s="285" customFormat="1" ht="15.75" x14ac:dyDescent="0.2">
      <c r="D136" s="286"/>
      <c r="E136" s="286"/>
      <c r="F136" s="286"/>
      <c r="G136" s="286"/>
      <c r="H136" s="286"/>
      <c r="I136" s="286"/>
      <c r="J136" s="286"/>
    </row>
    <row r="137" spans="4:10" s="285" customFormat="1" ht="15.75" x14ac:dyDescent="0.2">
      <c r="D137" s="286"/>
      <c r="E137" s="286"/>
      <c r="F137" s="286"/>
      <c r="G137" s="286"/>
      <c r="H137" s="286"/>
      <c r="I137" s="286"/>
      <c r="J137" s="286"/>
    </row>
    <row r="138" spans="4:10" s="285" customFormat="1" ht="15.75" x14ac:dyDescent="0.2">
      <c r="D138" s="286"/>
      <c r="E138" s="286"/>
      <c r="F138" s="286"/>
      <c r="G138" s="286"/>
      <c r="H138" s="286"/>
      <c r="I138" s="286"/>
      <c r="J138" s="286"/>
    </row>
    <row r="139" spans="4:10" s="285" customFormat="1" ht="15.75" x14ac:dyDescent="0.2">
      <c r="D139" s="286"/>
      <c r="E139" s="286"/>
      <c r="F139" s="286"/>
      <c r="G139" s="286"/>
      <c r="H139" s="286"/>
      <c r="I139" s="286"/>
      <c r="J139" s="286"/>
    </row>
    <row r="140" spans="4:10" s="285" customFormat="1" ht="15.75" x14ac:dyDescent="0.2">
      <c r="D140" s="286"/>
      <c r="E140" s="286"/>
      <c r="F140" s="286"/>
      <c r="G140" s="286"/>
      <c r="H140" s="286"/>
      <c r="I140" s="286"/>
      <c r="J140" s="286"/>
    </row>
    <row r="141" spans="4:10" s="285" customFormat="1" ht="15.75" x14ac:dyDescent="0.2">
      <c r="D141" s="286"/>
      <c r="E141" s="286"/>
      <c r="F141" s="286"/>
      <c r="G141" s="286"/>
      <c r="H141" s="286"/>
      <c r="I141" s="286"/>
      <c r="J141" s="286"/>
    </row>
    <row r="142" spans="4:10" s="285" customFormat="1" ht="15.75" x14ac:dyDescent="0.2">
      <c r="D142" s="286"/>
      <c r="E142" s="286"/>
      <c r="F142" s="286"/>
      <c r="G142" s="286"/>
      <c r="H142" s="286"/>
      <c r="I142" s="286"/>
      <c r="J142" s="286"/>
    </row>
    <row r="143" spans="4:10" s="285" customFormat="1" ht="15.75" x14ac:dyDescent="0.2">
      <c r="D143" s="286"/>
      <c r="E143" s="286"/>
      <c r="F143" s="286"/>
      <c r="G143" s="286"/>
      <c r="H143" s="286"/>
      <c r="I143" s="286"/>
      <c r="J143" s="286"/>
    </row>
    <row r="144" spans="4:10" s="285" customFormat="1" ht="15.75" x14ac:dyDescent="0.2">
      <c r="D144" s="286"/>
      <c r="E144" s="286"/>
      <c r="F144" s="286"/>
      <c r="G144" s="286"/>
      <c r="H144" s="286"/>
      <c r="I144" s="286"/>
      <c r="J144" s="286"/>
    </row>
    <row r="145" spans="4:10" s="285" customFormat="1" ht="15.75" x14ac:dyDescent="0.2">
      <c r="D145" s="286"/>
      <c r="E145" s="286"/>
      <c r="F145" s="286"/>
      <c r="G145" s="286"/>
      <c r="H145" s="286"/>
      <c r="I145" s="286"/>
      <c r="J145" s="286"/>
    </row>
    <row r="146" spans="4:10" s="285" customFormat="1" ht="15.75" x14ac:dyDescent="0.2">
      <c r="D146" s="286"/>
      <c r="E146" s="286"/>
      <c r="F146" s="286"/>
      <c r="G146" s="286"/>
      <c r="H146" s="286"/>
      <c r="I146" s="286"/>
      <c r="J146" s="286"/>
    </row>
    <row r="147" spans="4:10" s="285" customFormat="1" ht="15.75" x14ac:dyDescent="0.2">
      <c r="D147" s="286"/>
      <c r="E147" s="286"/>
      <c r="F147" s="286"/>
      <c r="G147" s="286"/>
      <c r="H147" s="286"/>
      <c r="I147" s="286"/>
      <c r="J147" s="286"/>
    </row>
    <row r="148" spans="4:10" s="285" customFormat="1" ht="15.75" x14ac:dyDescent="0.2">
      <c r="D148" s="286"/>
      <c r="E148" s="286"/>
      <c r="F148" s="286"/>
      <c r="G148" s="286"/>
      <c r="H148" s="286"/>
      <c r="I148" s="286"/>
      <c r="J148" s="286"/>
    </row>
    <row r="149" spans="4:10" s="285" customFormat="1" ht="15.75" x14ac:dyDescent="0.2">
      <c r="D149" s="286"/>
      <c r="E149" s="286"/>
      <c r="F149" s="286"/>
      <c r="G149" s="286"/>
      <c r="H149" s="286"/>
      <c r="I149" s="286"/>
      <c r="J149" s="286"/>
    </row>
    <row r="150" spans="4:10" s="285" customFormat="1" ht="15.75" x14ac:dyDescent="0.2">
      <c r="D150" s="286"/>
      <c r="E150" s="286"/>
      <c r="F150" s="286"/>
      <c r="G150" s="286"/>
      <c r="H150" s="286"/>
      <c r="I150" s="286"/>
      <c r="J150" s="286"/>
    </row>
    <row r="151" spans="4:10" s="285" customFormat="1" ht="15.75" x14ac:dyDescent="0.2">
      <c r="D151" s="286"/>
      <c r="E151" s="286"/>
      <c r="F151" s="286"/>
      <c r="G151" s="286"/>
      <c r="H151" s="286"/>
      <c r="I151" s="286"/>
      <c r="J151" s="286"/>
    </row>
    <row r="152" spans="4:10" s="285" customFormat="1" ht="15.75" x14ac:dyDescent="0.2">
      <c r="D152" s="286"/>
      <c r="E152" s="286"/>
      <c r="F152" s="286"/>
      <c r="G152" s="286"/>
      <c r="H152" s="286"/>
      <c r="I152" s="286"/>
      <c r="J152" s="286"/>
    </row>
    <row r="153" spans="4:10" s="285" customFormat="1" ht="15.75" x14ac:dyDescent="0.2">
      <c r="D153" s="286"/>
      <c r="E153" s="286"/>
      <c r="F153" s="286"/>
      <c r="G153" s="286"/>
      <c r="H153" s="286"/>
      <c r="I153" s="286"/>
      <c r="J153" s="286"/>
    </row>
    <row r="154" spans="4:10" s="285" customFormat="1" ht="15.75" x14ac:dyDescent="0.2">
      <c r="D154" s="286"/>
      <c r="E154" s="286"/>
      <c r="F154" s="286"/>
      <c r="G154" s="286"/>
      <c r="H154" s="286"/>
      <c r="I154" s="286"/>
      <c r="J154" s="286"/>
    </row>
    <row r="155" spans="4:10" s="285" customFormat="1" ht="15.75" x14ac:dyDescent="0.2">
      <c r="D155" s="286"/>
      <c r="E155" s="286"/>
      <c r="F155" s="286"/>
      <c r="G155" s="286"/>
      <c r="H155" s="286"/>
      <c r="I155" s="286"/>
      <c r="J155" s="286"/>
    </row>
    <row r="156" spans="4:10" s="285" customFormat="1" ht="15.75" x14ac:dyDescent="0.2">
      <c r="D156" s="286"/>
      <c r="E156" s="286"/>
      <c r="F156" s="286"/>
      <c r="G156" s="286"/>
      <c r="H156" s="286"/>
      <c r="I156" s="286"/>
      <c r="J156" s="286"/>
    </row>
    <row r="157" spans="4:10" s="285" customFormat="1" ht="15.75" x14ac:dyDescent="0.2">
      <c r="D157" s="286"/>
      <c r="E157" s="286"/>
      <c r="F157" s="286"/>
      <c r="G157" s="286"/>
      <c r="H157" s="286"/>
      <c r="I157" s="286"/>
      <c r="J157" s="286"/>
    </row>
    <row r="158" spans="4:10" s="285" customFormat="1" ht="15.75" x14ac:dyDescent="0.2">
      <c r="D158" s="286"/>
      <c r="E158" s="286"/>
      <c r="F158" s="286"/>
      <c r="G158" s="286"/>
      <c r="H158" s="286"/>
      <c r="I158" s="286"/>
      <c r="J158" s="286"/>
    </row>
    <row r="159" spans="4:10" s="285" customFormat="1" ht="15.75" x14ac:dyDescent="0.2">
      <c r="D159" s="286"/>
      <c r="E159" s="286"/>
      <c r="F159" s="286"/>
      <c r="G159" s="286"/>
      <c r="H159" s="286"/>
      <c r="I159" s="286"/>
      <c r="J159" s="286"/>
    </row>
    <row r="160" spans="4:10" s="285" customFormat="1" ht="15.75" x14ac:dyDescent="0.2">
      <c r="D160" s="286"/>
      <c r="E160" s="286"/>
      <c r="F160" s="286"/>
      <c r="G160" s="286"/>
      <c r="H160" s="286"/>
      <c r="I160" s="286"/>
      <c r="J160" s="286"/>
    </row>
    <row r="161" spans="4:10" s="285" customFormat="1" ht="15.75" x14ac:dyDescent="0.2">
      <c r="D161" s="286"/>
      <c r="E161" s="286"/>
      <c r="F161" s="286"/>
      <c r="G161" s="286"/>
      <c r="H161" s="286"/>
      <c r="I161" s="286"/>
      <c r="J161" s="286"/>
    </row>
    <row r="162" spans="4:10" s="285" customFormat="1" ht="15.75" x14ac:dyDescent="0.2">
      <c r="D162" s="286"/>
      <c r="E162" s="286"/>
      <c r="F162" s="286"/>
      <c r="G162" s="286"/>
      <c r="H162" s="286"/>
      <c r="I162" s="286"/>
      <c r="J162" s="286"/>
    </row>
    <row r="163" spans="4:10" s="285" customFormat="1" ht="15.75" x14ac:dyDescent="0.2">
      <c r="D163" s="286"/>
      <c r="E163" s="286"/>
      <c r="F163" s="286"/>
      <c r="G163" s="286"/>
      <c r="H163" s="286"/>
      <c r="I163" s="286"/>
      <c r="J163" s="286"/>
    </row>
    <row r="164" spans="4:10" s="285" customFormat="1" ht="15.75" x14ac:dyDescent="0.2">
      <c r="D164" s="286"/>
      <c r="E164" s="286"/>
      <c r="F164" s="286"/>
      <c r="G164" s="286"/>
      <c r="H164" s="286"/>
      <c r="I164" s="286"/>
      <c r="J164" s="286"/>
    </row>
    <row r="165" spans="4:10" s="285" customFormat="1" ht="15.75" x14ac:dyDescent="0.2">
      <c r="D165" s="286"/>
      <c r="E165" s="286"/>
      <c r="F165" s="286"/>
      <c r="G165" s="286"/>
      <c r="H165" s="286"/>
      <c r="I165" s="286"/>
      <c r="J165" s="286"/>
    </row>
    <row r="166" spans="4:10" s="285" customFormat="1" ht="15.75" x14ac:dyDescent="0.2">
      <c r="D166" s="286"/>
      <c r="E166" s="286"/>
      <c r="F166" s="286"/>
      <c r="G166" s="286"/>
      <c r="H166" s="286"/>
      <c r="I166" s="286"/>
      <c r="J166" s="286"/>
    </row>
    <row r="167" spans="4:10" s="285" customFormat="1" ht="15.75" x14ac:dyDescent="0.2">
      <c r="D167" s="286"/>
      <c r="E167" s="286"/>
      <c r="F167" s="286"/>
      <c r="G167" s="286"/>
      <c r="H167" s="286"/>
      <c r="I167" s="286"/>
      <c r="J167" s="286"/>
    </row>
    <row r="168" spans="4:10" s="285" customFormat="1" ht="15.75" x14ac:dyDescent="0.2">
      <c r="D168" s="286"/>
      <c r="E168" s="286"/>
      <c r="F168" s="286"/>
      <c r="G168" s="286"/>
      <c r="H168" s="286"/>
      <c r="I168" s="286"/>
      <c r="J168" s="286"/>
    </row>
    <row r="169" spans="4:10" s="285" customFormat="1" ht="15.75" x14ac:dyDescent="0.2">
      <c r="D169" s="286"/>
      <c r="E169" s="286"/>
      <c r="F169" s="286"/>
      <c r="G169" s="286"/>
      <c r="H169" s="286"/>
      <c r="I169" s="286"/>
      <c r="J169" s="286"/>
    </row>
    <row r="170" spans="4:10" s="285" customFormat="1" ht="15.75" x14ac:dyDescent="0.2">
      <c r="D170" s="286"/>
      <c r="E170" s="286"/>
      <c r="F170" s="286"/>
      <c r="G170" s="286"/>
      <c r="H170" s="286"/>
      <c r="I170" s="286"/>
      <c r="J170" s="286"/>
    </row>
    <row r="171" spans="4:10" s="285" customFormat="1" ht="15.75" x14ac:dyDescent="0.2">
      <c r="D171" s="286"/>
      <c r="E171" s="286"/>
      <c r="F171" s="286"/>
      <c r="G171" s="286"/>
      <c r="H171" s="286"/>
      <c r="I171" s="286"/>
      <c r="J171" s="286"/>
    </row>
    <row r="172" spans="4:10" s="285" customFormat="1" ht="15.75" x14ac:dyDescent="0.2">
      <c r="D172" s="286"/>
      <c r="E172" s="286"/>
      <c r="F172" s="286"/>
      <c r="G172" s="286"/>
      <c r="H172" s="286"/>
      <c r="I172" s="286"/>
      <c r="J172" s="286"/>
    </row>
    <row r="173" spans="4:10" s="285" customFormat="1" ht="15.75" x14ac:dyDescent="0.2">
      <c r="D173" s="286"/>
      <c r="E173" s="286"/>
      <c r="F173" s="286"/>
      <c r="G173" s="286"/>
      <c r="H173" s="286"/>
      <c r="I173" s="286"/>
      <c r="J173" s="286"/>
    </row>
    <row r="174" spans="4:10" s="285" customFormat="1" ht="15.75" x14ac:dyDescent="0.2">
      <c r="D174" s="286"/>
      <c r="E174" s="286"/>
      <c r="F174" s="286"/>
      <c r="G174" s="286"/>
      <c r="H174" s="286"/>
      <c r="I174" s="286"/>
      <c r="J174" s="286"/>
    </row>
    <row r="175" spans="4:10" s="285" customFormat="1" ht="15.75" x14ac:dyDescent="0.2">
      <c r="D175" s="286"/>
      <c r="E175" s="286"/>
      <c r="F175" s="286"/>
      <c r="G175" s="286"/>
      <c r="H175" s="286"/>
      <c r="I175" s="286"/>
      <c r="J175" s="286"/>
    </row>
    <row r="176" spans="4:10" s="285" customFormat="1" ht="15.75" x14ac:dyDescent="0.2">
      <c r="D176" s="286"/>
      <c r="E176" s="286"/>
      <c r="F176" s="286"/>
      <c r="G176" s="286"/>
      <c r="H176" s="286"/>
      <c r="I176" s="286"/>
      <c r="J176" s="286"/>
    </row>
    <row r="177" spans="4:10" s="285" customFormat="1" ht="15.75" x14ac:dyDescent="0.2">
      <c r="D177" s="286"/>
      <c r="E177" s="286"/>
      <c r="F177" s="286"/>
      <c r="G177" s="286"/>
      <c r="H177" s="286"/>
      <c r="I177" s="286"/>
      <c r="J177" s="286"/>
    </row>
    <row r="178" spans="4:10" s="285" customFormat="1" ht="15.75" x14ac:dyDescent="0.2">
      <c r="D178" s="286"/>
      <c r="E178" s="286"/>
      <c r="F178" s="286"/>
      <c r="G178" s="286"/>
      <c r="H178" s="286"/>
      <c r="I178" s="286"/>
      <c r="J178" s="286"/>
    </row>
    <row r="179" spans="4:10" s="285" customFormat="1" ht="15.75" x14ac:dyDescent="0.2">
      <c r="D179" s="286"/>
      <c r="E179" s="286"/>
      <c r="F179" s="286"/>
      <c r="G179" s="286"/>
      <c r="H179" s="286"/>
      <c r="I179" s="286"/>
      <c r="J179" s="286"/>
    </row>
    <row r="180" spans="4:10" s="285" customFormat="1" ht="15.75" x14ac:dyDescent="0.2">
      <c r="D180" s="286"/>
      <c r="E180" s="286"/>
      <c r="F180" s="286"/>
      <c r="G180" s="286"/>
      <c r="H180" s="286"/>
      <c r="I180" s="286"/>
      <c r="J180" s="286"/>
    </row>
    <row r="181" spans="4:10" s="285" customFormat="1" ht="15.75" x14ac:dyDescent="0.2">
      <c r="D181" s="286"/>
      <c r="E181" s="286"/>
      <c r="F181" s="286"/>
      <c r="G181" s="286"/>
      <c r="H181" s="286"/>
      <c r="I181" s="286"/>
      <c r="J181" s="286"/>
    </row>
    <row r="182" spans="4:10" s="285" customFormat="1" ht="15.75" x14ac:dyDescent="0.2">
      <c r="D182" s="286"/>
      <c r="E182" s="286"/>
      <c r="F182" s="286"/>
      <c r="G182" s="286"/>
      <c r="H182" s="286"/>
      <c r="I182" s="286"/>
      <c r="J182" s="286"/>
    </row>
    <row r="183" spans="4:10" s="285" customFormat="1" ht="15.75" x14ac:dyDescent="0.2">
      <c r="D183" s="286"/>
      <c r="E183" s="286"/>
      <c r="F183" s="286"/>
      <c r="G183" s="286"/>
      <c r="H183" s="286"/>
      <c r="I183" s="286"/>
      <c r="J183" s="286"/>
    </row>
    <row r="184" spans="4:10" s="285" customFormat="1" ht="15.75" x14ac:dyDescent="0.2">
      <c r="D184" s="286"/>
      <c r="E184" s="286"/>
      <c r="F184" s="286"/>
      <c r="G184" s="286"/>
      <c r="H184" s="286"/>
      <c r="I184" s="286"/>
      <c r="J184" s="286"/>
    </row>
    <row r="185" spans="4:10" s="285" customFormat="1" ht="15.75" x14ac:dyDescent="0.2">
      <c r="D185" s="286"/>
      <c r="E185" s="286"/>
      <c r="F185" s="286"/>
      <c r="G185" s="286"/>
      <c r="H185" s="286"/>
      <c r="I185" s="286"/>
      <c r="J185" s="286"/>
    </row>
    <row r="186" spans="4:10" s="285" customFormat="1" ht="15.75" x14ac:dyDescent="0.2">
      <c r="D186" s="286"/>
      <c r="E186" s="286"/>
      <c r="F186" s="286"/>
      <c r="G186" s="286"/>
      <c r="H186" s="286"/>
      <c r="I186" s="286"/>
      <c r="J186" s="286"/>
    </row>
    <row r="187" spans="4:10" s="285" customFormat="1" ht="15.75" x14ac:dyDescent="0.2">
      <c r="D187" s="286"/>
      <c r="E187" s="286"/>
      <c r="F187" s="286"/>
      <c r="G187" s="286"/>
      <c r="H187" s="286"/>
      <c r="I187" s="286"/>
      <c r="J187" s="286"/>
    </row>
    <row r="188" spans="4:10" s="285" customFormat="1" ht="15.75" x14ac:dyDescent="0.2">
      <c r="D188" s="286"/>
      <c r="E188" s="286"/>
      <c r="F188" s="286"/>
      <c r="G188" s="286"/>
      <c r="H188" s="286"/>
      <c r="I188" s="286"/>
      <c r="J188" s="286"/>
    </row>
    <row r="189" spans="4:10" s="285" customFormat="1" ht="15.75" x14ac:dyDescent="0.2">
      <c r="D189" s="286"/>
      <c r="E189" s="286"/>
      <c r="F189" s="286"/>
      <c r="G189" s="286"/>
      <c r="H189" s="286"/>
      <c r="I189" s="286"/>
      <c r="J189" s="286"/>
    </row>
    <row r="190" spans="4:10" s="285" customFormat="1" ht="15.75" x14ac:dyDescent="0.2">
      <c r="D190" s="286"/>
      <c r="E190" s="286"/>
      <c r="F190" s="286"/>
      <c r="G190" s="286"/>
      <c r="H190" s="286"/>
      <c r="I190" s="286"/>
      <c r="J190" s="286"/>
    </row>
    <row r="191" spans="4:10" s="285" customFormat="1" ht="15.75" x14ac:dyDescent="0.2">
      <c r="D191" s="286"/>
      <c r="E191" s="286"/>
      <c r="F191" s="286"/>
      <c r="G191" s="286"/>
      <c r="H191" s="286"/>
      <c r="I191" s="286"/>
      <c r="J191" s="286"/>
    </row>
    <row r="192" spans="4:10" s="285" customFormat="1" ht="15.75" x14ac:dyDescent="0.2">
      <c r="D192" s="286"/>
      <c r="E192" s="286"/>
      <c r="F192" s="286"/>
      <c r="G192" s="286"/>
      <c r="H192" s="286"/>
      <c r="I192" s="286"/>
      <c r="J192" s="286"/>
    </row>
    <row r="193" spans="4:10" s="285" customFormat="1" ht="15.75" x14ac:dyDescent="0.2">
      <c r="D193" s="286"/>
      <c r="E193" s="286"/>
      <c r="F193" s="286"/>
      <c r="G193" s="286"/>
      <c r="H193" s="286"/>
      <c r="I193" s="286"/>
      <c r="J193" s="286"/>
    </row>
    <row r="194" spans="4:10" s="285" customFormat="1" ht="15.75" x14ac:dyDescent="0.2">
      <c r="D194" s="286"/>
      <c r="E194" s="286"/>
      <c r="F194" s="286"/>
      <c r="G194" s="286"/>
      <c r="H194" s="286"/>
      <c r="I194" s="286"/>
      <c r="J194" s="286"/>
    </row>
    <row r="195" spans="4:10" s="285" customFormat="1" ht="15.75" x14ac:dyDescent="0.2">
      <c r="D195" s="286"/>
      <c r="E195" s="286"/>
      <c r="F195" s="286"/>
      <c r="G195" s="286"/>
      <c r="H195" s="286"/>
      <c r="I195" s="286"/>
      <c r="J195" s="286"/>
    </row>
    <row r="196" spans="4:10" s="285" customFormat="1" ht="15.75" x14ac:dyDescent="0.2">
      <c r="D196" s="286"/>
      <c r="E196" s="286"/>
      <c r="F196" s="286"/>
      <c r="G196" s="286"/>
      <c r="H196" s="286"/>
      <c r="I196" s="286"/>
      <c r="J196" s="286"/>
    </row>
    <row r="197" spans="4:10" s="285" customFormat="1" ht="15.75" x14ac:dyDescent="0.2">
      <c r="D197" s="286"/>
      <c r="E197" s="286"/>
      <c r="F197" s="286"/>
      <c r="G197" s="286"/>
      <c r="H197" s="286"/>
      <c r="I197" s="286"/>
      <c r="J197" s="286"/>
    </row>
    <row r="198" spans="4:10" s="285" customFormat="1" ht="15.75" x14ac:dyDescent="0.2">
      <c r="D198" s="286"/>
      <c r="E198" s="286"/>
      <c r="F198" s="286"/>
      <c r="G198" s="286"/>
      <c r="H198" s="286"/>
      <c r="I198" s="286"/>
      <c r="J198" s="286"/>
    </row>
    <row r="199" spans="4:10" s="285" customFormat="1" ht="15.75" x14ac:dyDescent="0.2">
      <c r="D199" s="286"/>
      <c r="E199" s="286"/>
      <c r="F199" s="286"/>
      <c r="G199" s="286"/>
      <c r="H199" s="286"/>
      <c r="I199" s="286"/>
      <c r="J199" s="286"/>
    </row>
    <row r="200" spans="4:10" s="285" customFormat="1" ht="15.75" x14ac:dyDescent="0.2">
      <c r="D200" s="286"/>
      <c r="E200" s="286"/>
      <c r="F200" s="286"/>
      <c r="G200" s="286"/>
      <c r="H200" s="286"/>
      <c r="I200" s="286"/>
      <c r="J200" s="286"/>
    </row>
    <row r="201" spans="4:10" s="285" customFormat="1" ht="15.75" x14ac:dyDescent="0.2">
      <c r="D201" s="286"/>
      <c r="E201" s="286"/>
      <c r="F201" s="286"/>
      <c r="G201" s="286"/>
      <c r="H201" s="286"/>
      <c r="I201" s="286"/>
      <c r="J201" s="286"/>
    </row>
    <row r="202" spans="4:10" s="285" customFormat="1" ht="15.75" x14ac:dyDescent="0.2">
      <c r="D202" s="286"/>
      <c r="E202" s="286"/>
      <c r="F202" s="286"/>
      <c r="G202" s="286"/>
      <c r="H202" s="286"/>
      <c r="I202" s="286"/>
      <c r="J202" s="286"/>
    </row>
    <row r="203" spans="4:10" s="285" customFormat="1" ht="15.75" x14ac:dyDescent="0.2">
      <c r="D203" s="286"/>
      <c r="E203" s="286"/>
      <c r="F203" s="286"/>
      <c r="G203" s="286"/>
      <c r="H203" s="286"/>
      <c r="I203" s="286"/>
      <c r="J203" s="286"/>
    </row>
    <row r="204" spans="4:10" s="285" customFormat="1" ht="15.75" x14ac:dyDescent="0.2">
      <c r="D204" s="286"/>
      <c r="E204" s="286"/>
      <c r="F204" s="286"/>
      <c r="G204" s="286"/>
      <c r="H204" s="286"/>
      <c r="I204" s="286"/>
      <c r="J204" s="286"/>
    </row>
    <row r="205" spans="4:10" s="285" customFormat="1" ht="15.75" x14ac:dyDescent="0.2">
      <c r="D205" s="286"/>
      <c r="E205" s="286"/>
      <c r="F205" s="286"/>
      <c r="G205" s="286"/>
      <c r="H205" s="286"/>
      <c r="I205" s="286"/>
      <c r="J205" s="286"/>
    </row>
    <row r="206" spans="4:10" s="285" customFormat="1" ht="15.75" x14ac:dyDescent="0.2">
      <c r="D206" s="286"/>
      <c r="E206" s="286"/>
      <c r="F206" s="286"/>
      <c r="G206" s="286"/>
      <c r="H206" s="286"/>
      <c r="I206" s="286"/>
      <c r="J206" s="286"/>
    </row>
    <row r="207" spans="4:10" s="285" customFormat="1" ht="15.75" x14ac:dyDescent="0.2">
      <c r="D207" s="286"/>
      <c r="E207" s="286"/>
      <c r="F207" s="286"/>
      <c r="G207" s="286"/>
      <c r="H207" s="286"/>
      <c r="I207" s="286"/>
      <c r="J207" s="286"/>
    </row>
    <row r="208" spans="4:10" s="285" customFormat="1" ht="15.75" x14ac:dyDescent="0.2">
      <c r="D208" s="286"/>
      <c r="E208" s="286"/>
      <c r="F208" s="286"/>
      <c r="G208" s="286"/>
      <c r="H208" s="286"/>
      <c r="I208" s="286"/>
      <c r="J208" s="286"/>
    </row>
    <row r="209" spans="4:10" s="285" customFormat="1" ht="15.75" x14ac:dyDescent="0.2">
      <c r="D209" s="286"/>
      <c r="E209" s="286"/>
      <c r="F209" s="286"/>
      <c r="G209" s="286"/>
      <c r="H209" s="286"/>
      <c r="I209" s="286"/>
      <c r="J209" s="286"/>
    </row>
    <row r="210" spans="4:10" s="285" customFormat="1" ht="15.75" x14ac:dyDescent="0.2">
      <c r="D210" s="286"/>
      <c r="E210" s="286"/>
      <c r="F210" s="286"/>
      <c r="G210" s="286"/>
      <c r="H210" s="286"/>
      <c r="I210" s="286"/>
      <c r="J210" s="286"/>
    </row>
    <row r="211" spans="4:10" s="285" customFormat="1" ht="15.75" x14ac:dyDescent="0.2">
      <c r="D211" s="286"/>
      <c r="E211" s="286"/>
      <c r="F211" s="286"/>
      <c r="G211" s="286"/>
      <c r="H211" s="286"/>
      <c r="I211" s="286"/>
      <c r="J211" s="286"/>
    </row>
    <row r="212" spans="4:10" s="285" customFormat="1" ht="15.75" x14ac:dyDescent="0.2">
      <c r="D212" s="286"/>
      <c r="E212" s="286"/>
      <c r="F212" s="286"/>
      <c r="G212" s="286"/>
      <c r="H212" s="286"/>
      <c r="I212" s="286"/>
      <c r="J212" s="286"/>
    </row>
    <row r="213" spans="4:10" s="285" customFormat="1" ht="15.75" x14ac:dyDescent="0.2">
      <c r="D213" s="286"/>
      <c r="E213" s="286"/>
      <c r="F213" s="286"/>
      <c r="G213" s="286"/>
      <c r="H213" s="286"/>
      <c r="I213" s="286"/>
      <c r="J213" s="286"/>
    </row>
    <row r="214" spans="4:10" s="285" customFormat="1" ht="15.75" x14ac:dyDescent="0.2">
      <c r="D214" s="286"/>
      <c r="E214" s="286"/>
      <c r="F214" s="286"/>
      <c r="G214" s="286"/>
      <c r="H214" s="286"/>
      <c r="I214" s="286"/>
      <c r="J214" s="286"/>
    </row>
    <row r="215" spans="4:10" s="285" customFormat="1" ht="15.75" x14ac:dyDescent="0.2">
      <c r="D215" s="286"/>
      <c r="E215" s="286"/>
      <c r="F215" s="286"/>
      <c r="G215" s="286"/>
      <c r="H215" s="286"/>
      <c r="I215" s="286"/>
      <c r="J215" s="286"/>
    </row>
    <row r="216" spans="4:10" s="285" customFormat="1" ht="15.75" x14ac:dyDescent="0.2">
      <c r="D216" s="286"/>
      <c r="E216" s="286"/>
      <c r="F216" s="286"/>
      <c r="G216" s="286"/>
      <c r="H216" s="286"/>
      <c r="I216" s="286"/>
      <c r="J216" s="286"/>
    </row>
    <row r="217" spans="4:10" s="285" customFormat="1" ht="15.75" x14ac:dyDescent="0.2">
      <c r="D217" s="286"/>
      <c r="E217" s="286"/>
      <c r="F217" s="286"/>
      <c r="G217" s="286"/>
      <c r="H217" s="286"/>
      <c r="I217" s="286"/>
      <c r="J217" s="286"/>
    </row>
    <row r="218" spans="4:10" s="285" customFormat="1" ht="15.75" x14ac:dyDescent="0.2">
      <c r="D218" s="286"/>
      <c r="E218" s="286"/>
      <c r="F218" s="286"/>
      <c r="G218" s="286"/>
      <c r="H218" s="286"/>
      <c r="I218" s="286"/>
      <c r="J218" s="286"/>
    </row>
    <row r="219" spans="4:10" s="285" customFormat="1" ht="15.75" x14ac:dyDescent="0.2">
      <c r="D219" s="286"/>
      <c r="E219" s="286"/>
      <c r="F219" s="286"/>
      <c r="G219" s="286"/>
      <c r="H219" s="286"/>
      <c r="I219" s="286"/>
      <c r="J219" s="286"/>
    </row>
    <row r="220" spans="4:10" s="285" customFormat="1" ht="15.75" x14ac:dyDescent="0.2">
      <c r="D220" s="286"/>
      <c r="E220" s="286"/>
      <c r="F220" s="286"/>
      <c r="G220" s="286"/>
      <c r="H220" s="286"/>
      <c r="I220" s="286"/>
      <c r="J220" s="286"/>
    </row>
    <row r="221" spans="4:10" s="285" customFormat="1" ht="15.75" x14ac:dyDescent="0.2">
      <c r="D221" s="286"/>
      <c r="E221" s="286"/>
      <c r="F221" s="286"/>
      <c r="G221" s="286"/>
      <c r="H221" s="286"/>
      <c r="I221" s="286"/>
      <c r="J221" s="286"/>
    </row>
    <row r="222" spans="4:10" s="285" customFormat="1" ht="15.75" x14ac:dyDescent="0.2">
      <c r="D222" s="286"/>
      <c r="E222" s="286"/>
      <c r="F222" s="286"/>
      <c r="G222" s="286"/>
      <c r="H222" s="286"/>
      <c r="I222" s="286"/>
      <c r="J222" s="286"/>
    </row>
    <row r="223" spans="4:10" s="285" customFormat="1" ht="15.75" x14ac:dyDescent="0.2">
      <c r="D223" s="286"/>
      <c r="E223" s="286"/>
      <c r="F223" s="286"/>
      <c r="G223" s="286"/>
      <c r="H223" s="286"/>
      <c r="I223" s="286"/>
      <c r="J223" s="286"/>
    </row>
    <row r="224" spans="4:10" s="285" customFormat="1" ht="15.75" x14ac:dyDescent="0.2">
      <c r="D224" s="286"/>
      <c r="E224" s="286"/>
      <c r="F224" s="286"/>
      <c r="G224" s="286"/>
      <c r="H224" s="286"/>
      <c r="I224" s="286"/>
      <c r="J224" s="286"/>
    </row>
    <row r="225" spans="1:10" s="285" customFormat="1" ht="15.75" x14ac:dyDescent="0.2">
      <c r="D225" s="286"/>
      <c r="E225" s="286"/>
      <c r="F225" s="286"/>
      <c r="G225" s="286"/>
      <c r="H225" s="286"/>
      <c r="I225" s="286"/>
      <c r="J225" s="286"/>
    </row>
    <row r="226" spans="1:10" s="285" customFormat="1" ht="15.75" x14ac:dyDescent="0.2">
      <c r="D226" s="286"/>
      <c r="E226" s="286"/>
      <c r="F226" s="286"/>
      <c r="G226" s="286"/>
      <c r="H226" s="286"/>
      <c r="I226" s="286"/>
      <c r="J226" s="286"/>
    </row>
    <row r="227" spans="1:10" s="285" customFormat="1" ht="15.75" x14ac:dyDescent="0.2">
      <c r="D227" s="286"/>
      <c r="E227" s="286"/>
      <c r="F227" s="286"/>
      <c r="G227" s="286"/>
      <c r="H227" s="286"/>
      <c r="I227" s="286"/>
      <c r="J227" s="286"/>
    </row>
    <row r="228" spans="1:10" s="285" customFormat="1" ht="15.75" x14ac:dyDescent="0.2">
      <c r="D228" s="286"/>
      <c r="E228" s="286"/>
      <c r="F228" s="286"/>
      <c r="G228" s="286"/>
      <c r="H228" s="286"/>
      <c r="I228" s="286"/>
      <c r="J228" s="286"/>
    </row>
    <row r="229" spans="1:10" s="285" customFormat="1" ht="15.75" x14ac:dyDescent="0.2">
      <c r="D229" s="286"/>
      <c r="E229" s="286"/>
      <c r="F229" s="286"/>
      <c r="G229" s="286"/>
      <c r="H229" s="286"/>
      <c r="I229" s="286"/>
      <c r="J229" s="286"/>
    </row>
    <row r="230" spans="1:10" s="285" customFormat="1" ht="15.75" x14ac:dyDescent="0.2">
      <c r="D230" s="286"/>
      <c r="E230" s="286"/>
      <c r="F230" s="286"/>
      <c r="G230" s="286"/>
      <c r="H230" s="286"/>
      <c r="I230" s="286"/>
      <c r="J230" s="286"/>
    </row>
    <row r="231" spans="1:10" s="285" customFormat="1" ht="15.75" x14ac:dyDescent="0.2">
      <c r="D231" s="286"/>
      <c r="E231" s="286"/>
      <c r="F231" s="286"/>
      <c r="G231" s="286"/>
      <c r="H231" s="286"/>
      <c r="I231" s="286"/>
      <c r="J231" s="286"/>
    </row>
    <row r="232" spans="1:10" s="285" customFormat="1" ht="15.75" x14ac:dyDescent="0.2">
      <c r="D232" s="286"/>
      <c r="E232" s="286"/>
      <c r="F232" s="286"/>
      <c r="G232" s="286"/>
      <c r="H232" s="286"/>
      <c r="I232" s="286"/>
      <c r="J232" s="286"/>
    </row>
    <row r="233" spans="1:10" s="285" customFormat="1" ht="15.75" x14ac:dyDescent="0.2">
      <c r="D233" s="286"/>
      <c r="E233" s="286"/>
      <c r="F233" s="286"/>
      <c r="G233" s="286"/>
      <c r="H233" s="286"/>
      <c r="I233" s="286"/>
      <c r="J233" s="286"/>
    </row>
    <row r="234" spans="1:10" s="285" customFormat="1" ht="15.75" x14ac:dyDescent="0.2">
      <c r="D234" s="286"/>
      <c r="E234" s="286"/>
      <c r="F234" s="286"/>
      <c r="G234" s="286"/>
      <c r="H234" s="286"/>
      <c r="I234" s="286"/>
      <c r="J234" s="286"/>
    </row>
    <row r="235" spans="1:10" s="285" customFormat="1" ht="15.75" x14ac:dyDescent="0.2">
      <c r="D235" s="286"/>
      <c r="E235" s="286"/>
      <c r="F235" s="286"/>
      <c r="G235" s="286"/>
      <c r="H235" s="286"/>
      <c r="I235" s="286"/>
      <c r="J235" s="286"/>
    </row>
    <row r="236" spans="1:10" s="285" customFormat="1" ht="15.75" x14ac:dyDescent="0.2">
      <c r="D236" s="286"/>
      <c r="E236" s="286"/>
      <c r="F236" s="286"/>
      <c r="G236" s="286"/>
      <c r="H236" s="286"/>
      <c r="I236" s="286"/>
      <c r="J236" s="286"/>
    </row>
    <row r="237" spans="1:10" s="285" customFormat="1" ht="15.75" x14ac:dyDescent="0.2">
      <c r="D237" s="286"/>
      <c r="E237" s="286"/>
      <c r="F237" s="286"/>
      <c r="G237" s="286"/>
      <c r="H237" s="286"/>
      <c r="I237" s="286"/>
      <c r="J237" s="286"/>
    </row>
    <row r="238" spans="1:10" ht="15.75" x14ac:dyDescent="0.2">
      <c r="A238" s="285"/>
      <c r="B238" s="285"/>
      <c r="C238" s="285"/>
    </row>
    <row r="239" spans="1:10" ht="15.75" x14ac:dyDescent="0.2">
      <c r="A239" s="285"/>
      <c r="B239" s="285"/>
      <c r="C239" s="285"/>
    </row>
    <row r="240" spans="1:10" ht="15.75" x14ac:dyDescent="0.2">
      <c r="A240" s="285"/>
      <c r="B240" s="285"/>
      <c r="C240" s="285"/>
    </row>
  </sheetData>
  <sheetProtection selectLockedCells="1"/>
  <phoneticPr fontId="2" type="noConversion"/>
  <printOptions horizontalCentered="1"/>
  <pageMargins left="0.2" right="0.2" top="0.75" bottom="0.43" header="0.17" footer="0.17"/>
  <pageSetup scale="96" orientation="landscape" r:id="rId1"/>
  <headerFooter alignWithMargins="0">
    <oddFooter>&amp;R&amp;"Arial Narrow,Regular"Страна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E16"/>
  <sheetViews>
    <sheetView showZeros="0" zoomScaleNormal="100" workbookViewId="0"/>
  </sheetViews>
  <sheetFormatPr defaultRowHeight="15" customHeight="1" x14ac:dyDescent="0.2"/>
  <cols>
    <col min="1" max="1" width="5.7109375" style="1" customWidth="1"/>
    <col min="2" max="2" width="9.140625" style="3"/>
    <col min="3" max="3" width="69.5703125" style="1" customWidth="1"/>
    <col min="4" max="5" width="15.7109375" style="1" customWidth="1"/>
    <col min="6" max="16384" width="9.140625" style="1"/>
  </cols>
  <sheetData>
    <row r="1" spans="2:5" ht="15" customHeight="1" x14ac:dyDescent="0.2">
      <c r="C1" s="80"/>
    </row>
    <row r="2" spans="2:5" ht="15" customHeight="1" x14ac:dyDescent="0.2">
      <c r="B2" s="308" t="s">
        <v>339</v>
      </c>
      <c r="C2" s="308"/>
      <c r="D2" s="308"/>
      <c r="E2" s="308"/>
    </row>
    <row r="3" spans="2:5" ht="15" customHeight="1" thickBot="1" x14ac:dyDescent="0.25">
      <c r="E3" s="53" t="s">
        <v>4</v>
      </c>
    </row>
    <row r="4" spans="2:5" s="160" customFormat="1" ht="15" customHeight="1" thickTop="1" x14ac:dyDescent="0.2">
      <c r="B4" s="414" t="s">
        <v>169</v>
      </c>
      <c r="C4" s="411" t="s">
        <v>43</v>
      </c>
      <c r="D4" s="7">
        <f>'Naslovna strana'!C11-1</f>
        <v>-1</v>
      </c>
      <c r="E4" s="416">
        <f>'Naslovna strana'!C11</f>
        <v>0</v>
      </c>
    </row>
    <row r="5" spans="2:5" s="160" customFormat="1" ht="15" customHeight="1" x14ac:dyDescent="0.2">
      <c r="B5" s="415"/>
      <c r="C5" s="412"/>
      <c r="D5" s="227" t="s">
        <v>168</v>
      </c>
      <c r="E5" s="417"/>
    </row>
    <row r="6" spans="2:5" s="160" customFormat="1" ht="15" customHeight="1" x14ac:dyDescent="0.2">
      <c r="B6" s="194" t="s">
        <v>16</v>
      </c>
      <c r="C6" s="195" t="s">
        <v>285</v>
      </c>
      <c r="D6" s="196">
        <f>D7+D8</f>
        <v>0</v>
      </c>
      <c r="E6" s="197">
        <f>E7+E8</f>
        <v>0</v>
      </c>
    </row>
    <row r="7" spans="2:5" s="160" customFormat="1" ht="15" customHeight="1" x14ac:dyDescent="0.2">
      <c r="B7" s="170" t="s">
        <v>83</v>
      </c>
      <c r="C7" s="198" t="s">
        <v>286</v>
      </c>
      <c r="D7" s="69"/>
      <c r="E7" s="199"/>
    </row>
    <row r="8" spans="2:5" s="219" customFormat="1" ht="15" customHeight="1" x14ac:dyDescent="0.2">
      <c r="B8" s="220" t="s">
        <v>50</v>
      </c>
      <c r="C8" s="221" t="s">
        <v>144</v>
      </c>
      <c r="D8" s="69"/>
      <c r="E8" s="199"/>
    </row>
    <row r="9" spans="2:5" ht="15" customHeight="1" x14ac:dyDescent="0.2">
      <c r="B9" s="188" t="s">
        <v>17</v>
      </c>
      <c r="C9" s="42" t="s">
        <v>287</v>
      </c>
      <c r="D9" s="62">
        <f>D10+D11</f>
        <v>0</v>
      </c>
      <c r="E9" s="200">
        <f>E10+E11</f>
        <v>0</v>
      </c>
    </row>
    <row r="10" spans="2:5" ht="15" customHeight="1" x14ac:dyDescent="0.2">
      <c r="B10" s="188" t="s">
        <v>85</v>
      </c>
      <c r="C10" s="42" t="s">
        <v>145</v>
      </c>
      <c r="D10" s="89"/>
      <c r="E10" s="84"/>
    </row>
    <row r="11" spans="2:5" s="47" customFormat="1" ht="15" customHeight="1" x14ac:dyDescent="0.2">
      <c r="B11" s="222" t="s">
        <v>87</v>
      </c>
      <c r="C11" s="223" t="s">
        <v>144</v>
      </c>
      <c r="D11" s="93"/>
      <c r="E11" s="85"/>
    </row>
    <row r="12" spans="2:5" ht="15" customHeight="1" x14ac:dyDescent="0.2">
      <c r="B12" s="188" t="s">
        <v>18</v>
      </c>
      <c r="C12" s="42" t="s">
        <v>288</v>
      </c>
      <c r="D12" s="91">
        <f>D13+D14</f>
        <v>0</v>
      </c>
      <c r="E12" s="92">
        <f>E13+E14</f>
        <v>0</v>
      </c>
    </row>
    <row r="13" spans="2:5" ht="15" customHeight="1" x14ac:dyDescent="0.2">
      <c r="B13" s="188" t="s">
        <v>19</v>
      </c>
      <c r="C13" s="42" t="s">
        <v>289</v>
      </c>
      <c r="D13" s="89"/>
      <c r="E13" s="84"/>
    </row>
    <row r="14" spans="2:5" s="47" customFormat="1" ht="15" customHeight="1" x14ac:dyDescent="0.2">
      <c r="B14" s="224" t="s">
        <v>20</v>
      </c>
      <c r="C14" s="225" t="s">
        <v>144</v>
      </c>
      <c r="D14" s="94"/>
      <c r="E14" s="86"/>
    </row>
    <row r="15" spans="2:5" ht="15" customHeight="1" thickBot="1" x14ac:dyDescent="0.25">
      <c r="B15" s="189" t="s">
        <v>60</v>
      </c>
      <c r="C15" s="190" t="s">
        <v>290</v>
      </c>
      <c r="D15" s="39">
        <f>D6+D9+D12</f>
        <v>0</v>
      </c>
      <c r="E15" s="32">
        <f>E6+E9+E12</f>
        <v>0</v>
      </c>
    </row>
    <row r="16" spans="2:5" ht="15" customHeight="1" thickTop="1" x14ac:dyDescent="0.2"/>
  </sheetData>
  <mergeCells count="4">
    <mergeCell ref="B2:E2"/>
    <mergeCell ref="B4:B5"/>
    <mergeCell ref="C4:C5"/>
    <mergeCell ref="E4:E5"/>
  </mergeCells>
  <phoneticPr fontId="2" type="noConversion"/>
  <printOptions horizontalCentered="1"/>
  <pageMargins left="0.22" right="0.17" top="1.98" bottom="0.27" header="0.17" footer="0.17"/>
  <pageSetup orientation="landscape" r:id="rId1"/>
  <headerFooter alignWithMargins="0">
    <oddFooter>&amp;R&amp;"Arial Narrow,Regular"Страна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6"/>
  <sheetViews>
    <sheetView showGridLines="0" showZeros="0" zoomScaleNormal="100" workbookViewId="0"/>
  </sheetViews>
  <sheetFormatPr defaultRowHeight="15" customHeight="1" x14ac:dyDescent="0.2"/>
  <cols>
    <col min="1" max="1" width="5.7109375" style="1" customWidth="1"/>
    <col min="2" max="2" width="9.28515625" style="1" customWidth="1"/>
    <col min="3" max="3" width="65.7109375" style="1" customWidth="1"/>
    <col min="4" max="6" width="15.7109375" style="1" customWidth="1"/>
    <col min="7" max="7" width="22.140625" style="1" customWidth="1"/>
    <col min="8" max="8" width="9.140625" style="1" customWidth="1"/>
    <col min="9" max="16384" width="9.140625" style="1"/>
  </cols>
  <sheetData>
    <row r="1" spans="2:10" ht="15" customHeight="1" x14ac:dyDescent="0.2">
      <c r="B1" s="5"/>
    </row>
    <row r="3" spans="2:10" ht="15" customHeight="1" x14ac:dyDescent="0.2">
      <c r="B3" s="307" t="s">
        <v>320</v>
      </c>
      <c r="C3" s="307"/>
      <c r="D3" s="307"/>
      <c r="E3" s="307"/>
      <c r="F3" s="307"/>
      <c r="G3" s="2"/>
    </row>
    <row r="4" spans="2:10" ht="15" customHeight="1" thickBot="1" x14ac:dyDescent="0.25">
      <c r="F4" s="54" t="s">
        <v>146</v>
      </c>
      <c r="G4" s="6"/>
    </row>
    <row r="5" spans="2:10" ht="15" customHeight="1" thickTop="1" x14ac:dyDescent="0.2">
      <c r="B5" s="309" t="s">
        <v>169</v>
      </c>
      <c r="C5" s="311" t="s">
        <v>43</v>
      </c>
      <c r="D5" s="311" t="s">
        <v>147</v>
      </c>
      <c r="E5" s="7">
        <f>'Naslovna strana'!C11-1</f>
        <v>-1</v>
      </c>
      <c r="F5" s="314">
        <f>'Naslovna strana'!C11</f>
        <v>0</v>
      </c>
      <c r="G5" s="313"/>
    </row>
    <row r="6" spans="2:10" ht="15" customHeight="1" x14ac:dyDescent="0.2">
      <c r="B6" s="310"/>
      <c r="C6" s="312"/>
      <c r="D6" s="312"/>
      <c r="E6" s="8" t="s">
        <v>168</v>
      </c>
      <c r="F6" s="315"/>
      <c r="G6" s="313"/>
    </row>
    <row r="7" spans="2:10" ht="15" customHeight="1" x14ac:dyDescent="0.2">
      <c r="B7" s="10" t="s">
        <v>16</v>
      </c>
      <c r="C7" s="11" t="s">
        <v>148</v>
      </c>
      <c r="D7" s="12" t="s">
        <v>226</v>
      </c>
      <c r="E7" s="13">
        <f>'2. Operativni troskovi'!E73</f>
        <v>0</v>
      </c>
      <c r="F7" s="13">
        <f>'2. Operativni troskovi'!F73</f>
        <v>0</v>
      </c>
      <c r="G7" s="258"/>
    </row>
    <row r="8" spans="2:10" ht="15" customHeight="1" x14ac:dyDescent="0.2">
      <c r="B8" s="14" t="s">
        <v>17</v>
      </c>
      <c r="C8" s="15" t="s">
        <v>149</v>
      </c>
      <c r="D8" s="16" t="s">
        <v>227</v>
      </c>
      <c r="E8" s="269"/>
      <c r="F8" s="17">
        <f>'4. Regulisana sredstva'!L60+'4. Regulisana sredstva'!O60</f>
        <v>0</v>
      </c>
      <c r="G8" s="259"/>
      <c r="J8" s="2"/>
    </row>
    <row r="9" spans="2:10" ht="15" customHeight="1" x14ac:dyDescent="0.2">
      <c r="B9" s="14" t="s">
        <v>18</v>
      </c>
      <c r="C9" s="15" t="s">
        <v>211</v>
      </c>
      <c r="D9" s="16" t="s">
        <v>228</v>
      </c>
      <c r="E9" s="268"/>
      <c r="F9" s="18">
        <f>'3. Stopa prinosa'!E12</f>
        <v>0</v>
      </c>
      <c r="G9" s="260"/>
    </row>
    <row r="10" spans="2:10" ht="15" customHeight="1" x14ac:dyDescent="0.2">
      <c r="B10" s="14" t="s">
        <v>60</v>
      </c>
      <c r="C10" s="15" t="s">
        <v>150</v>
      </c>
      <c r="D10" s="16" t="s">
        <v>229</v>
      </c>
      <c r="E10" s="61"/>
      <c r="F10" s="17">
        <f>'4. Regulisana sredstva'!U60</f>
        <v>0</v>
      </c>
      <c r="G10" s="259"/>
    </row>
    <row r="11" spans="2:10" ht="15" customHeight="1" x14ac:dyDescent="0.2">
      <c r="B11" s="41" t="s">
        <v>253</v>
      </c>
      <c r="C11" s="15" t="s">
        <v>252</v>
      </c>
      <c r="D11" s="16"/>
      <c r="E11" s="17">
        <f>E10*E9</f>
        <v>0</v>
      </c>
      <c r="F11" s="17">
        <f>F10*F9</f>
        <v>0</v>
      </c>
      <c r="G11" s="259"/>
    </row>
    <row r="12" spans="2:10" ht="15" customHeight="1" x14ac:dyDescent="0.2">
      <c r="B12" s="14" t="s">
        <v>24</v>
      </c>
      <c r="C12" s="15" t="s">
        <v>151</v>
      </c>
      <c r="D12" s="16" t="s">
        <v>230</v>
      </c>
      <c r="E12" s="17">
        <f>'5. Ostali prihodi'!D14</f>
        <v>0</v>
      </c>
      <c r="F12" s="17">
        <f>'5. Ostali prihodi'!E14</f>
        <v>0</v>
      </c>
      <c r="G12" s="259"/>
    </row>
    <row r="13" spans="2:10" ht="15" customHeight="1" x14ac:dyDescent="0.2">
      <c r="B13" s="19" t="s">
        <v>71</v>
      </c>
      <c r="C13" s="20" t="s">
        <v>255</v>
      </c>
      <c r="D13" s="21" t="s">
        <v>231</v>
      </c>
      <c r="E13" s="270"/>
      <c r="F13" s="22">
        <f>IF('6. Gubici u sistemu'!E9&lt;0,0,'6. Gubici u sistemu'!E9)</f>
        <v>0</v>
      </c>
      <c r="G13" s="259"/>
    </row>
    <row r="14" spans="2:10" ht="15" customHeight="1" x14ac:dyDescent="0.2">
      <c r="B14" s="19" t="s">
        <v>78</v>
      </c>
      <c r="C14" s="23" t="s">
        <v>152</v>
      </c>
      <c r="D14" s="21" t="s">
        <v>232</v>
      </c>
      <c r="E14" s="270"/>
      <c r="F14" s="270"/>
      <c r="G14" s="259"/>
      <c r="H14" s="24"/>
    </row>
    <row r="15" spans="2:10" ht="30" customHeight="1" x14ac:dyDescent="0.2">
      <c r="B15" s="25" t="s">
        <v>90</v>
      </c>
      <c r="C15" s="26" t="s">
        <v>212</v>
      </c>
      <c r="D15" s="27" t="s">
        <v>233</v>
      </c>
      <c r="E15" s="94"/>
      <c r="F15" s="275">
        <f>'7. Razlika MOP i UMOP'!D8</f>
        <v>0</v>
      </c>
      <c r="G15" s="259"/>
      <c r="H15" s="24"/>
    </row>
    <row r="16" spans="2:10" ht="15" customHeight="1" thickBot="1" x14ac:dyDescent="0.25">
      <c r="B16" s="28" t="s">
        <v>127</v>
      </c>
      <c r="C16" s="29" t="s">
        <v>254</v>
      </c>
      <c r="D16" s="30" t="s">
        <v>234</v>
      </c>
      <c r="E16" s="31">
        <f>E7+E8+E9*E10-E12+E13+E14+E15</f>
        <v>0</v>
      </c>
      <c r="F16" s="257">
        <f>F7+F8+F9*F10-F12+F13+F14+F15</f>
        <v>0</v>
      </c>
      <c r="G16" s="258"/>
    </row>
    <row r="17" spans="2:12" ht="15" customHeight="1" thickTop="1" x14ac:dyDescent="0.2"/>
    <row r="19" spans="2:12" ht="15" customHeight="1" x14ac:dyDescent="0.2">
      <c r="B19" s="308" t="s">
        <v>321</v>
      </c>
      <c r="C19" s="308"/>
      <c r="D19" s="308"/>
      <c r="E19" s="308"/>
      <c r="F19" s="308"/>
      <c r="G19" s="308"/>
    </row>
    <row r="20" spans="2:12" ht="15" customHeight="1" thickBot="1" x14ac:dyDescent="0.25">
      <c r="G20" s="6" t="s">
        <v>146</v>
      </c>
    </row>
    <row r="21" spans="2:12" ht="15" customHeight="1" thickTop="1" x14ac:dyDescent="0.2">
      <c r="B21" s="309" t="s">
        <v>169</v>
      </c>
      <c r="C21" s="311" t="s">
        <v>43</v>
      </c>
      <c r="D21" s="311" t="s">
        <v>147</v>
      </c>
      <c r="E21" s="316">
        <f>'Naslovna strana'!C11</f>
        <v>0</v>
      </c>
      <c r="F21" s="320" t="s">
        <v>170</v>
      </c>
      <c r="G21" s="321"/>
      <c r="H21" s="308"/>
    </row>
    <row r="22" spans="2:12" ht="15" customHeight="1" x14ac:dyDescent="0.2">
      <c r="B22" s="324"/>
      <c r="C22" s="325"/>
      <c r="D22" s="325"/>
      <c r="E22" s="317"/>
      <c r="F22" s="322"/>
      <c r="G22" s="323"/>
      <c r="H22" s="308"/>
    </row>
    <row r="23" spans="2:12" ht="15" customHeight="1" x14ac:dyDescent="0.2">
      <c r="B23" s="10" t="s">
        <v>16</v>
      </c>
      <c r="C23" s="11" t="s">
        <v>171</v>
      </c>
      <c r="D23" s="12" t="s">
        <v>235</v>
      </c>
      <c r="E23" s="239">
        <f>F16</f>
        <v>0</v>
      </c>
      <c r="F23" s="235"/>
      <c r="G23" s="236"/>
      <c r="H23" s="33"/>
    </row>
    <row r="24" spans="2:12" ht="40.5" customHeight="1" x14ac:dyDescent="0.2">
      <c r="B24" s="19" t="s">
        <v>17</v>
      </c>
      <c r="C24" s="23" t="s">
        <v>328</v>
      </c>
      <c r="D24" s="21" t="s">
        <v>336</v>
      </c>
      <c r="E24" s="240"/>
      <c r="F24" s="318" t="s">
        <v>329</v>
      </c>
      <c r="G24" s="319"/>
      <c r="H24" s="34"/>
      <c r="I24" s="2"/>
      <c r="L24" s="35"/>
    </row>
    <row r="25" spans="2:12" ht="30" customHeight="1" thickBot="1" x14ac:dyDescent="0.25">
      <c r="B25" s="36" t="s">
        <v>18</v>
      </c>
      <c r="C25" s="37" t="s">
        <v>327</v>
      </c>
      <c r="D25" s="38" t="s">
        <v>236</v>
      </c>
      <c r="E25" s="241">
        <f>IF(AND(E23&lt;0,E24&lt;10%),E23,(IF(E24&gt;=10%,0,(F16-F13)*(8*E24+0.2)+F13)))</f>
        <v>0</v>
      </c>
      <c r="F25" s="237"/>
      <c r="G25" s="238"/>
      <c r="H25" s="33"/>
    </row>
    <row r="26" spans="2:12" ht="15" customHeight="1" thickTop="1" x14ac:dyDescent="0.2"/>
  </sheetData>
  <mergeCells count="14">
    <mergeCell ref="H21:H22"/>
    <mergeCell ref="E21:E22"/>
    <mergeCell ref="F24:G24"/>
    <mergeCell ref="F21:G22"/>
    <mergeCell ref="B21:B22"/>
    <mergeCell ref="C21:C22"/>
    <mergeCell ref="D21:D22"/>
    <mergeCell ref="B3:F3"/>
    <mergeCell ref="B19:G19"/>
    <mergeCell ref="B5:B6"/>
    <mergeCell ref="C5:C6"/>
    <mergeCell ref="D5:D6"/>
    <mergeCell ref="G5:G6"/>
    <mergeCell ref="F5:F6"/>
  </mergeCells>
  <phoneticPr fontId="2" type="noConversion"/>
  <printOptions horizontalCentered="1"/>
  <pageMargins left="0.17" right="0.17" top="0.87" bottom="0.44" header="0.5" footer="0.17"/>
  <pageSetup scale="96" orientation="landscape" r:id="rId1"/>
  <headerFooter alignWithMargins="0">
    <oddFooter>&amp;R&amp;"Arial Narrow,Regular"Страна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83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3" width="9.140625" style="2"/>
    <col min="4" max="4" width="80.7109375" style="46" customWidth="1"/>
    <col min="5" max="6" width="16.7109375" style="2" customWidth="1"/>
    <col min="7" max="7" width="10.5703125" style="2" customWidth="1"/>
    <col min="8" max="16384" width="9.140625" style="2"/>
  </cols>
  <sheetData>
    <row r="1" spans="2:7" ht="15" customHeight="1" x14ac:dyDescent="0.2">
      <c r="B1" s="4"/>
      <c r="C1" s="4"/>
    </row>
    <row r="2" spans="2:7" ht="15" customHeight="1" x14ac:dyDescent="0.2">
      <c r="B2" s="307" t="s">
        <v>310</v>
      </c>
      <c r="C2" s="307"/>
      <c r="D2" s="307"/>
      <c r="E2" s="307"/>
      <c r="F2" s="307"/>
      <c r="G2" s="307"/>
    </row>
    <row r="3" spans="2:7" s="1" customFormat="1" ht="15" customHeight="1" thickBot="1" x14ac:dyDescent="0.25">
      <c r="D3" s="52"/>
      <c r="E3" s="53"/>
      <c r="F3" s="53"/>
      <c r="G3" s="54" t="s">
        <v>4</v>
      </c>
    </row>
    <row r="4" spans="2:7" s="1" customFormat="1" ht="15" customHeight="1" thickTop="1" x14ac:dyDescent="0.2">
      <c r="B4" s="326" t="s">
        <v>169</v>
      </c>
      <c r="C4" s="328" t="s">
        <v>214</v>
      </c>
      <c r="D4" s="328" t="s">
        <v>43</v>
      </c>
      <c r="E4" s="55">
        <f>'Naslovna strana'!C11-1</f>
        <v>-1</v>
      </c>
      <c r="F4" s="332">
        <f>'Naslovna strana'!C11</f>
        <v>0</v>
      </c>
      <c r="G4" s="340" t="s">
        <v>179</v>
      </c>
    </row>
    <row r="5" spans="2:7" s="1" customFormat="1" ht="15" customHeight="1" x14ac:dyDescent="0.2">
      <c r="B5" s="327"/>
      <c r="C5" s="329"/>
      <c r="D5" s="329"/>
      <c r="E5" s="9" t="s">
        <v>168</v>
      </c>
      <c r="F5" s="333"/>
      <c r="G5" s="341"/>
    </row>
    <row r="6" spans="2:7" s="1" customFormat="1" ht="15" customHeight="1" x14ac:dyDescent="0.2">
      <c r="B6" s="244" t="s">
        <v>16</v>
      </c>
      <c r="C6" s="245">
        <v>51</v>
      </c>
      <c r="D6" s="56" t="s">
        <v>311</v>
      </c>
      <c r="E6" s="57">
        <f>E7+E8+E11+E18+E19</f>
        <v>0</v>
      </c>
      <c r="F6" s="57">
        <f>F7+F8+F11+F18+F19</f>
        <v>0</v>
      </c>
      <c r="G6" s="263">
        <f>IF(E6=0,0,F6/E6*100)</f>
        <v>0</v>
      </c>
    </row>
    <row r="7" spans="2:7" s="1" customFormat="1" ht="15" customHeight="1" x14ac:dyDescent="0.2">
      <c r="B7" s="81" t="s">
        <v>83</v>
      </c>
      <c r="C7" s="202">
        <v>511</v>
      </c>
      <c r="D7" s="60" t="s">
        <v>84</v>
      </c>
      <c r="E7" s="61"/>
      <c r="F7" s="61"/>
      <c r="G7" s="262">
        <f>IF(E7=0,0,F7/E7*100)</f>
        <v>0</v>
      </c>
    </row>
    <row r="8" spans="2:7" s="1" customFormat="1" ht="15" customHeight="1" x14ac:dyDescent="0.2">
      <c r="B8" s="14" t="s">
        <v>50</v>
      </c>
      <c r="C8" s="201">
        <v>512</v>
      </c>
      <c r="D8" s="42" t="s">
        <v>44</v>
      </c>
      <c r="E8" s="62">
        <f>E9+E10</f>
        <v>0</v>
      </c>
      <c r="F8" s="62">
        <f>F9+F10</f>
        <v>0</v>
      </c>
      <c r="G8" s="264">
        <f t="shared" ref="G8:G70" si="0">IF(E8=0,0,F8/E8*100)</f>
        <v>0</v>
      </c>
    </row>
    <row r="9" spans="2:7" s="1" customFormat="1" ht="15" customHeight="1" x14ac:dyDescent="0.2">
      <c r="B9" s="64" t="s">
        <v>256</v>
      </c>
      <c r="C9" s="246"/>
      <c r="D9" s="65" t="s">
        <v>102</v>
      </c>
      <c r="E9" s="61"/>
      <c r="F9" s="61"/>
      <c r="G9" s="264">
        <f t="shared" si="0"/>
        <v>0</v>
      </c>
    </row>
    <row r="10" spans="2:7" s="1" customFormat="1" ht="15" customHeight="1" x14ac:dyDescent="0.2">
      <c r="B10" s="64" t="s">
        <v>257</v>
      </c>
      <c r="C10" s="246"/>
      <c r="D10" s="65" t="s">
        <v>103</v>
      </c>
      <c r="E10" s="61"/>
      <c r="F10" s="61"/>
      <c r="G10" s="264">
        <f t="shared" si="0"/>
        <v>0</v>
      </c>
    </row>
    <row r="11" spans="2:7" s="1" customFormat="1" ht="15" customHeight="1" x14ac:dyDescent="0.2">
      <c r="B11" s="19" t="s">
        <v>51</v>
      </c>
      <c r="C11" s="246">
        <v>513</v>
      </c>
      <c r="D11" s="65" t="s">
        <v>26</v>
      </c>
      <c r="E11" s="62">
        <f>E12+E13+E14+E17</f>
        <v>0</v>
      </c>
      <c r="F11" s="63">
        <f>F12+F13+F14+F17</f>
        <v>0</v>
      </c>
      <c r="G11" s="264">
        <f t="shared" si="0"/>
        <v>0</v>
      </c>
    </row>
    <row r="12" spans="2:7" s="1" customFormat="1" ht="15" customHeight="1" x14ac:dyDescent="0.2">
      <c r="B12" s="64" t="s">
        <v>258</v>
      </c>
      <c r="C12" s="246"/>
      <c r="D12" s="65" t="s">
        <v>104</v>
      </c>
      <c r="E12" s="61"/>
      <c r="F12" s="61"/>
      <c r="G12" s="264">
        <f t="shared" si="0"/>
        <v>0</v>
      </c>
    </row>
    <row r="13" spans="2:7" s="1" customFormat="1" ht="15" customHeight="1" x14ac:dyDescent="0.2">
      <c r="B13" s="64" t="s">
        <v>259</v>
      </c>
      <c r="C13" s="246"/>
      <c r="D13" s="65" t="s">
        <v>105</v>
      </c>
      <c r="E13" s="61"/>
      <c r="F13" s="61"/>
      <c r="G13" s="264">
        <f t="shared" si="0"/>
        <v>0</v>
      </c>
    </row>
    <row r="14" spans="2:7" s="1" customFormat="1" ht="15" customHeight="1" x14ac:dyDescent="0.2">
      <c r="B14" s="64" t="s">
        <v>260</v>
      </c>
      <c r="C14" s="246"/>
      <c r="D14" s="65" t="s">
        <v>160</v>
      </c>
      <c r="E14" s="216">
        <f>E16</f>
        <v>0</v>
      </c>
      <c r="F14" s="216">
        <f>F16</f>
        <v>0</v>
      </c>
      <c r="G14" s="264">
        <f t="shared" si="0"/>
        <v>0</v>
      </c>
    </row>
    <row r="15" spans="2:7" s="1" customFormat="1" ht="15" customHeight="1" x14ac:dyDescent="0.2">
      <c r="B15" s="64" t="s">
        <v>261</v>
      </c>
      <c r="C15" s="246"/>
      <c r="D15" s="65" t="s">
        <v>255</v>
      </c>
      <c r="E15" s="61"/>
      <c r="F15" s="61"/>
      <c r="G15" s="264">
        <f t="shared" si="0"/>
        <v>0</v>
      </c>
    </row>
    <row r="16" spans="2:7" s="1" customFormat="1" ht="15" customHeight="1" x14ac:dyDescent="0.2">
      <c r="B16" s="64" t="s">
        <v>262</v>
      </c>
      <c r="C16" s="246"/>
      <c r="D16" s="65" t="s">
        <v>213</v>
      </c>
      <c r="E16" s="61"/>
      <c r="F16" s="61"/>
      <c r="G16" s="264">
        <f t="shared" si="0"/>
        <v>0</v>
      </c>
    </row>
    <row r="17" spans="2:7" s="1" customFormat="1" ht="15" customHeight="1" x14ac:dyDescent="0.2">
      <c r="B17" s="41" t="s">
        <v>263</v>
      </c>
      <c r="C17" s="16"/>
      <c r="D17" s="42" t="s">
        <v>106</v>
      </c>
      <c r="E17" s="214"/>
      <c r="F17" s="214"/>
      <c r="G17" s="265">
        <f t="shared" si="0"/>
        <v>0</v>
      </c>
    </row>
    <row r="18" spans="2:7" s="1" customFormat="1" ht="15" customHeight="1" x14ac:dyDescent="0.2">
      <c r="B18" s="14" t="s">
        <v>312</v>
      </c>
      <c r="C18" s="16">
        <v>514</v>
      </c>
      <c r="D18" s="42" t="s">
        <v>314</v>
      </c>
      <c r="E18" s="69"/>
      <c r="F18" s="69"/>
      <c r="G18" s="265">
        <f t="shared" si="0"/>
        <v>0</v>
      </c>
    </row>
    <row r="19" spans="2:7" s="1" customFormat="1" ht="15" customHeight="1" x14ac:dyDescent="0.2">
      <c r="B19" s="25" t="s">
        <v>313</v>
      </c>
      <c r="C19" s="27">
        <v>515</v>
      </c>
      <c r="D19" s="228" t="s">
        <v>315</v>
      </c>
      <c r="E19" s="70"/>
      <c r="F19" s="70"/>
      <c r="G19" s="265">
        <f t="shared" si="0"/>
        <v>0</v>
      </c>
    </row>
    <row r="20" spans="2:7" s="1" customFormat="1" ht="15" customHeight="1" x14ac:dyDescent="0.2">
      <c r="B20" s="244" t="s">
        <v>17</v>
      </c>
      <c r="C20" s="245">
        <v>52</v>
      </c>
      <c r="D20" s="67" t="s">
        <v>27</v>
      </c>
      <c r="E20" s="57">
        <f>E21+E22+E23+E24+E25+E26+E27+E28+E29</f>
        <v>0</v>
      </c>
      <c r="F20" s="57">
        <f>F21+F22+F23+F24+F25+F26+F27+F28+F29</f>
        <v>0</v>
      </c>
      <c r="G20" s="263">
        <f t="shared" si="0"/>
        <v>0</v>
      </c>
    </row>
    <row r="21" spans="2:7" s="1" customFormat="1" ht="15" customHeight="1" x14ac:dyDescent="0.2">
      <c r="B21" s="81" t="s">
        <v>85</v>
      </c>
      <c r="C21" s="202">
        <v>520</v>
      </c>
      <c r="D21" s="68" t="s">
        <v>86</v>
      </c>
      <c r="E21" s="61"/>
      <c r="F21" s="61"/>
      <c r="G21" s="262">
        <f t="shared" si="0"/>
        <v>0</v>
      </c>
    </row>
    <row r="22" spans="2:7" s="1" customFormat="1" ht="15" customHeight="1" x14ac:dyDescent="0.2">
      <c r="B22" s="14" t="s">
        <v>87</v>
      </c>
      <c r="C22" s="201">
        <v>521</v>
      </c>
      <c r="D22" s="43" t="s">
        <v>88</v>
      </c>
      <c r="E22" s="61"/>
      <c r="F22" s="61"/>
      <c r="G22" s="264">
        <f t="shared" si="0"/>
        <v>0</v>
      </c>
    </row>
    <row r="23" spans="2:7" s="1" customFormat="1" ht="15" customHeight="1" x14ac:dyDescent="0.2">
      <c r="B23" s="14" t="s">
        <v>52</v>
      </c>
      <c r="C23" s="201">
        <v>522</v>
      </c>
      <c r="D23" s="43" t="s">
        <v>45</v>
      </c>
      <c r="E23" s="61"/>
      <c r="F23" s="61"/>
      <c r="G23" s="264">
        <f t="shared" si="0"/>
        <v>0</v>
      </c>
    </row>
    <row r="24" spans="2:7" s="1" customFormat="1" ht="15" customHeight="1" x14ac:dyDescent="0.2">
      <c r="B24" s="14" t="s">
        <v>53</v>
      </c>
      <c r="C24" s="201">
        <v>523</v>
      </c>
      <c r="D24" s="43" t="s">
        <v>46</v>
      </c>
      <c r="E24" s="61"/>
      <c r="F24" s="61"/>
      <c r="G24" s="264">
        <f t="shared" si="0"/>
        <v>0</v>
      </c>
    </row>
    <row r="25" spans="2:7" s="1" customFormat="1" ht="15" customHeight="1" x14ac:dyDescent="0.2">
      <c r="B25" s="14" t="s">
        <v>264</v>
      </c>
      <c r="C25" s="201">
        <v>524</v>
      </c>
      <c r="D25" s="43" t="s">
        <v>47</v>
      </c>
      <c r="E25" s="61"/>
      <c r="F25" s="61"/>
      <c r="G25" s="264">
        <f t="shared" si="0"/>
        <v>0</v>
      </c>
    </row>
    <row r="26" spans="2:7" s="1" customFormat="1" ht="15" customHeight="1" x14ac:dyDescent="0.2">
      <c r="B26" s="14" t="s">
        <v>265</v>
      </c>
      <c r="C26" s="201">
        <v>525</v>
      </c>
      <c r="D26" s="43" t="s">
        <v>48</v>
      </c>
      <c r="E26" s="61"/>
      <c r="F26" s="61"/>
      <c r="G26" s="264">
        <f t="shared" si="0"/>
        <v>0</v>
      </c>
    </row>
    <row r="27" spans="2:7" s="1" customFormat="1" ht="15" customHeight="1" x14ac:dyDescent="0.2">
      <c r="B27" s="14" t="s">
        <v>266</v>
      </c>
      <c r="C27" s="201">
        <v>526</v>
      </c>
      <c r="D27" s="43" t="s">
        <v>316</v>
      </c>
      <c r="E27" s="61"/>
      <c r="F27" s="61"/>
      <c r="G27" s="264">
        <f t="shared" si="0"/>
        <v>0</v>
      </c>
    </row>
    <row r="28" spans="2:7" s="1" customFormat="1" ht="15" customHeight="1" x14ac:dyDescent="0.2">
      <c r="B28" s="19" t="s">
        <v>267</v>
      </c>
      <c r="C28" s="246">
        <v>528</v>
      </c>
      <c r="D28" s="43" t="s">
        <v>344</v>
      </c>
      <c r="E28" s="61"/>
      <c r="F28" s="61"/>
      <c r="G28" s="264"/>
    </row>
    <row r="29" spans="2:7" s="1" customFormat="1" ht="15" customHeight="1" x14ac:dyDescent="0.2">
      <c r="B29" s="19" t="s">
        <v>345</v>
      </c>
      <c r="C29" s="246">
        <v>529</v>
      </c>
      <c r="D29" s="20" t="s">
        <v>49</v>
      </c>
      <c r="E29" s="62">
        <f>E30+E31+E32+E33+E34</f>
        <v>0</v>
      </c>
      <c r="F29" s="62">
        <f>F30+F31+F32+F33+F34</f>
        <v>0</v>
      </c>
      <c r="G29" s="264">
        <f t="shared" si="0"/>
        <v>0</v>
      </c>
    </row>
    <row r="30" spans="2:7" s="1" customFormat="1" ht="15" customHeight="1" x14ac:dyDescent="0.2">
      <c r="B30" s="41" t="s">
        <v>346</v>
      </c>
      <c r="C30" s="201"/>
      <c r="D30" s="43" t="s">
        <v>107</v>
      </c>
      <c r="E30" s="61"/>
      <c r="F30" s="61"/>
      <c r="G30" s="264">
        <f t="shared" si="0"/>
        <v>0</v>
      </c>
    </row>
    <row r="31" spans="2:7" s="1" customFormat="1" ht="15" customHeight="1" x14ac:dyDescent="0.2">
      <c r="B31" s="41" t="s">
        <v>347</v>
      </c>
      <c r="C31" s="201"/>
      <c r="D31" s="43" t="s">
        <v>108</v>
      </c>
      <c r="E31" s="61"/>
      <c r="F31" s="61"/>
      <c r="G31" s="264">
        <f t="shared" si="0"/>
        <v>0</v>
      </c>
    </row>
    <row r="32" spans="2:7" s="1" customFormat="1" ht="15" customHeight="1" x14ac:dyDescent="0.2">
      <c r="B32" s="64" t="s">
        <v>348</v>
      </c>
      <c r="C32" s="246"/>
      <c r="D32" s="20" t="s">
        <v>109</v>
      </c>
      <c r="E32" s="61"/>
      <c r="F32" s="61"/>
      <c r="G32" s="264">
        <f t="shared" si="0"/>
        <v>0</v>
      </c>
    </row>
    <row r="33" spans="2:7" s="1" customFormat="1" ht="15" customHeight="1" x14ac:dyDescent="0.2">
      <c r="B33" s="64" t="s">
        <v>349</v>
      </c>
      <c r="C33" s="246"/>
      <c r="D33" s="20" t="s">
        <v>215</v>
      </c>
      <c r="E33" s="61"/>
      <c r="F33" s="61"/>
      <c r="G33" s="264">
        <f t="shared" si="0"/>
        <v>0</v>
      </c>
    </row>
    <row r="34" spans="2:7" s="1" customFormat="1" ht="15" customHeight="1" x14ac:dyDescent="0.2">
      <c r="B34" s="45" t="s">
        <v>350</v>
      </c>
      <c r="C34" s="247"/>
      <c r="D34" s="26" t="s">
        <v>110</v>
      </c>
      <c r="E34" s="61"/>
      <c r="F34" s="61"/>
      <c r="G34" s="266">
        <f t="shared" si="0"/>
        <v>0</v>
      </c>
    </row>
    <row r="35" spans="2:7" s="1" customFormat="1" ht="15" customHeight="1" x14ac:dyDescent="0.2">
      <c r="B35" s="244" t="s">
        <v>18</v>
      </c>
      <c r="C35" s="245">
        <v>53</v>
      </c>
      <c r="D35" s="67" t="s">
        <v>28</v>
      </c>
      <c r="E35" s="57">
        <f>E36+E37+E40+E43+E47+E48+E49+E50+E51</f>
        <v>0</v>
      </c>
      <c r="F35" s="58">
        <f>F36+F37+F40+F43+F47+F48+F49+F50+F51</f>
        <v>0</v>
      </c>
      <c r="G35" s="263">
        <f t="shared" si="0"/>
        <v>0</v>
      </c>
    </row>
    <row r="36" spans="2:7" s="1" customFormat="1" ht="15" customHeight="1" x14ac:dyDescent="0.2">
      <c r="B36" s="81" t="s">
        <v>19</v>
      </c>
      <c r="C36" s="202">
        <v>530</v>
      </c>
      <c r="D36" s="68" t="s">
        <v>54</v>
      </c>
      <c r="E36" s="61"/>
      <c r="F36" s="61"/>
      <c r="G36" s="262">
        <f t="shared" si="0"/>
        <v>0</v>
      </c>
    </row>
    <row r="37" spans="2:7" s="1" customFormat="1" ht="15" customHeight="1" x14ac:dyDescent="0.2">
      <c r="B37" s="14" t="s">
        <v>20</v>
      </c>
      <c r="C37" s="201">
        <v>531</v>
      </c>
      <c r="D37" s="43" t="s">
        <v>30</v>
      </c>
      <c r="E37" s="62">
        <f>E38+E39</f>
        <v>0</v>
      </c>
      <c r="F37" s="63">
        <f>F38+F39</f>
        <v>0</v>
      </c>
      <c r="G37" s="264">
        <f t="shared" si="0"/>
        <v>0</v>
      </c>
    </row>
    <row r="38" spans="2:7" s="1" customFormat="1" ht="15" customHeight="1" x14ac:dyDescent="0.2">
      <c r="B38" s="41" t="s">
        <v>111</v>
      </c>
      <c r="C38" s="201"/>
      <c r="D38" s="43" t="s">
        <v>161</v>
      </c>
      <c r="E38" s="61"/>
      <c r="F38" s="61"/>
      <c r="G38" s="264">
        <f t="shared" si="0"/>
        <v>0</v>
      </c>
    </row>
    <row r="39" spans="2:7" s="1" customFormat="1" ht="15" customHeight="1" x14ac:dyDescent="0.2">
      <c r="B39" s="41" t="s">
        <v>112</v>
      </c>
      <c r="C39" s="201"/>
      <c r="D39" s="43" t="s">
        <v>113</v>
      </c>
      <c r="E39" s="61"/>
      <c r="F39" s="61"/>
      <c r="G39" s="264">
        <f t="shared" si="0"/>
        <v>0</v>
      </c>
    </row>
    <row r="40" spans="2:7" s="1" customFormat="1" ht="15" customHeight="1" x14ac:dyDescent="0.2">
      <c r="B40" s="14" t="s">
        <v>21</v>
      </c>
      <c r="C40" s="201">
        <v>532</v>
      </c>
      <c r="D40" s="43" t="s">
        <v>29</v>
      </c>
      <c r="E40" s="62">
        <f>E41+E42</f>
        <v>0</v>
      </c>
      <c r="F40" s="63">
        <f>F41+F42</f>
        <v>0</v>
      </c>
      <c r="G40" s="264">
        <f t="shared" si="0"/>
        <v>0</v>
      </c>
    </row>
    <row r="41" spans="2:7" s="1" customFormat="1" ht="15" customHeight="1" x14ac:dyDescent="0.2">
      <c r="B41" s="41" t="s">
        <v>114</v>
      </c>
      <c r="C41" s="201"/>
      <c r="D41" s="43" t="s">
        <v>162</v>
      </c>
      <c r="E41" s="61"/>
      <c r="F41" s="61"/>
      <c r="G41" s="264">
        <f t="shared" si="0"/>
        <v>0</v>
      </c>
    </row>
    <row r="42" spans="2:7" s="1" customFormat="1" ht="15" customHeight="1" x14ac:dyDescent="0.2">
      <c r="B42" s="41" t="s">
        <v>115</v>
      </c>
      <c r="C42" s="201"/>
      <c r="D42" s="43" t="s">
        <v>117</v>
      </c>
      <c r="E42" s="61"/>
      <c r="F42" s="61"/>
      <c r="G42" s="264">
        <f t="shared" si="0"/>
        <v>0</v>
      </c>
    </row>
    <row r="43" spans="2:7" s="1" customFormat="1" ht="15" customHeight="1" x14ac:dyDescent="0.2">
      <c r="B43" s="14" t="s">
        <v>22</v>
      </c>
      <c r="C43" s="201">
        <v>533</v>
      </c>
      <c r="D43" s="43" t="s">
        <v>351</v>
      </c>
      <c r="E43" s="62">
        <f>E44+E45+E46</f>
        <v>0</v>
      </c>
      <c r="F43" s="62">
        <f>F44+F45+F46</f>
        <v>0</v>
      </c>
      <c r="G43" s="264">
        <f t="shared" si="0"/>
        <v>0</v>
      </c>
    </row>
    <row r="44" spans="2:7" s="1" customFormat="1" ht="15" customHeight="1" x14ac:dyDescent="0.2">
      <c r="B44" s="41" t="s">
        <v>268</v>
      </c>
      <c r="C44" s="201"/>
      <c r="D44" s="43" t="s">
        <v>163</v>
      </c>
      <c r="E44" s="61"/>
      <c r="F44" s="61"/>
      <c r="G44" s="264">
        <f t="shared" si="0"/>
        <v>0</v>
      </c>
    </row>
    <row r="45" spans="2:7" s="1" customFormat="1" ht="15" customHeight="1" x14ac:dyDescent="0.2">
      <c r="B45" s="41" t="s">
        <v>269</v>
      </c>
      <c r="C45" s="201"/>
      <c r="D45" s="43" t="s">
        <v>272</v>
      </c>
      <c r="E45" s="61"/>
      <c r="F45" s="61"/>
      <c r="G45" s="264">
        <f t="shared" si="0"/>
        <v>0</v>
      </c>
    </row>
    <row r="46" spans="2:7" s="1" customFormat="1" ht="15" customHeight="1" x14ac:dyDescent="0.2">
      <c r="B46" s="41" t="s">
        <v>270</v>
      </c>
      <c r="C46" s="201"/>
      <c r="D46" s="43" t="s">
        <v>352</v>
      </c>
      <c r="E46" s="61"/>
      <c r="F46" s="61"/>
      <c r="G46" s="264">
        <f t="shared" si="0"/>
        <v>0</v>
      </c>
    </row>
    <row r="47" spans="2:7" s="1" customFormat="1" ht="15" customHeight="1" x14ac:dyDescent="0.2">
      <c r="B47" s="14" t="s">
        <v>23</v>
      </c>
      <c r="C47" s="201">
        <v>534</v>
      </c>
      <c r="D47" s="43" t="s">
        <v>55</v>
      </c>
      <c r="E47" s="61"/>
      <c r="F47" s="61"/>
      <c r="G47" s="264">
        <f t="shared" si="0"/>
        <v>0</v>
      </c>
    </row>
    <row r="48" spans="2:7" s="1" customFormat="1" ht="15" customHeight="1" x14ac:dyDescent="0.2">
      <c r="B48" s="14" t="s">
        <v>57</v>
      </c>
      <c r="C48" s="201">
        <v>535</v>
      </c>
      <c r="D48" s="43" t="s">
        <v>31</v>
      </c>
      <c r="E48" s="61"/>
      <c r="F48" s="61"/>
      <c r="G48" s="264">
        <f t="shared" si="0"/>
        <v>0</v>
      </c>
    </row>
    <row r="49" spans="2:7" s="1" customFormat="1" ht="15" customHeight="1" x14ac:dyDescent="0.2">
      <c r="B49" s="14" t="s">
        <v>58</v>
      </c>
      <c r="C49" s="201">
        <v>536</v>
      </c>
      <c r="D49" s="43" t="s">
        <v>56</v>
      </c>
      <c r="E49" s="61"/>
      <c r="F49" s="61"/>
      <c r="G49" s="264">
        <f t="shared" si="0"/>
        <v>0</v>
      </c>
    </row>
    <row r="50" spans="2:7" s="1" customFormat="1" ht="15" customHeight="1" x14ac:dyDescent="0.2">
      <c r="B50" s="19" t="s">
        <v>59</v>
      </c>
      <c r="C50" s="246">
        <v>537</v>
      </c>
      <c r="D50" s="20" t="s">
        <v>164</v>
      </c>
      <c r="E50" s="61"/>
      <c r="F50" s="61"/>
      <c r="G50" s="264">
        <f t="shared" si="0"/>
        <v>0</v>
      </c>
    </row>
    <row r="51" spans="2:7" s="1" customFormat="1" ht="15" customHeight="1" x14ac:dyDescent="0.2">
      <c r="B51" s="19" t="s">
        <v>271</v>
      </c>
      <c r="C51" s="246">
        <v>539</v>
      </c>
      <c r="D51" s="20" t="s">
        <v>360</v>
      </c>
      <c r="E51" s="61"/>
      <c r="F51" s="61"/>
      <c r="G51" s="264">
        <f t="shared" si="0"/>
        <v>0</v>
      </c>
    </row>
    <row r="52" spans="2:7" s="1" customFormat="1" ht="15" customHeight="1" x14ac:dyDescent="0.2">
      <c r="B52" s="244" t="s">
        <v>60</v>
      </c>
      <c r="C52" s="245">
        <v>55</v>
      </c>
      <c r="D52" s="67" t="s">
        <v>32</v>
      </c>
      <c r="E52" s="57">
        <f>E53+E58+E59+E63+E64+E65+E68+E69</f>
        <v>0</v>
      </c>
      <c r="F52" s="58">
        <f>F53+F58+F59+F63+F64+F65+F68+F69</f>
        <v>0</v>
      </c>
      <c r="G52" s="263">
        <f t="shared" si="0"/>
        <v>0</v>
      </c>
    </row>
    <row r="53" spans="2:7" s="1" customFormat="1" ht="15" customHeight="1" x14ac:dyDescent="0.2">
      <c r="B53" s="81" t="s">
        <v>63</v>
      </c>
      <c r="C53" s="202">
        <v>550</v>
      </c>
      <c r="D53" s="68" t="s">
        <v>33</v>
      </c>
      <c r="E53" s="71">
        <f>E54+E55+E56+E57</f>
        <v>0</v>
      </c>
      <c r="F53" s="71">
        <f>F54+F55+F56+F57</f>
        <v>0</v>
      </c>
      <c r="G53" s="262">
        <f t="shared" si="0"/>
        <v>0</v>
      </c>
    </row>
    <row r="54" spans="2:7" s="1" customFormat="1" ht="30" customHeight="1" x14ac:dyDescent="0.2">
      <c r="B54" s="59" t="s">
        <v>273</v>
      </c>
      <c r="C54" s="202"/>
      <c r="D54" s="68" t="s">
        <v>365</v>
      </c>
      <c r="E54" s="61"/>
      <c r="F54" s="61"/>
      <c r="G54" s="264">
        <f t="shared" si="0"/>
        <v>0</v>
      </c>
    </row>
    <row r="55" spans="2:7" s="1" customFormat="1" ht="15" customHeight="1" x14ac:dyDescent="0.2">
      <c r="B55" s="59" t="s">
        <v>274</v>
      </c>
      <c r="C55" s="202"/>
      <c r="D55" s="68" t="s">
        <v>165</v>
      </c>
      <c r="E55" s="61"/>
      <c r="F55" s="61"/>
      <c r="G55" s="264">
        <f t="shared" si="0"/>
        <v>0</v>
      </c>
    </row>
    <row r="56" spans="2:7" s="1" customFormat="1" ht="15" customHeight="1" x14ac:dyDescent="0.2">
      <c r="B56" s="59" t="s">
        <v>275</v>
      </c>
      <c r="C56" s="202"/>
      <c r="D56" s="43" t="s">
        <v>118</v>
      </c>
      <c r="E56" s="61"/>
      <c r="F56" s="61"/>
      <c r="G56" s="264">
        <f t="shared" si="0"/>
        <v>0</v>
      </c>
    </row>
    <row r="57" spans="2:7" s="1" customFormat="1" ht="15" customHeight="1" x14ac:dyDescent="0.2">
      <c r="B57" s="59" t="s">
        <v>276</v>
      </c>
      <c r="C57" s="202"/>
      <c r="D57" s="68" t="s">
        <v>353</v>
      </c>
      <c r="E57" s="61"/>
      <c r="F57" s="61"/>
      <c r="G57" s="264">
        <f t="shared" si="0"/>
        <v>0</v>
      </c>
    </row>
    <row r="58" spans="2:7" s="1" customFormat="1" ht="15" customHeight="1" x14ac:dyDescent="0.2">
      <c r="B58" s="14" t="s">
        <v>64</v>
      </c>
      <c r="C58" s="201">
        <v>551</v>
      </c>
      <c r="D58" s="43" t="s">
        <v>34</v>
      </c>
      <c r="E58" s="61"/>
      <c r="F58" s="61"/>
      <c r="G58" s="264">
        <f t="shared" si="0"/>
        <v>0</v>
      </c>
    </row>
    <row r="59" spans="2:7" s="1" customFormat="1" ht="15" customHeight="1" x14ac:dyDescent="0.2">
      <c r="B59" s="14" t="s">
        <v>65</v>
      </c>
      <c r="C59" s="201">
        <v>552</v>
      </c>
      <c r="D59" s="43" t="s">
        <v>35</v>
      </c>
      <c r="E59" s="62">
        <f>E60+E61+E62</f>
        <v>0</v>
      </c>
      <c r="F59" s="62">
        <f>F60+F61+F62</f>
        <v>0</v>
      </c>
      <c r="G59" s="264">
        <f t="shared" si="0"/>
        <v>0</v>
      </c>
    </row>
    <row r="60" spans="2:7" s="1" customFormat="1" ht="15" customHeight="1" x14ac:dyDescent="0.2">
      <c r="B60" s="41" t="s">
        <v>119</v>
      </c>
      <c r="C60" s="201"/>
      <c r="D60" s="43" t="s">
        <v>120</v>
      </c>
      <c r="E60" s="61"/>
      <c r="F60" s="61"/>
      <c r="G60" s="264">
        <f t="shared" si="0"/>
        <v>0</v>
      </c>
    </row>
    <row r="61" spans="2:7" s="1" customFormat="1" ht="15" customHeight="1" x14ac:dyDescent="0.2">
      <c r="B61" s="41" t="s">
        <v>121</v>
      </c>
      <c r="C61" s="201"/>
      <c r="D61" s="43" t="s">
        <v>122</v>
      </c>
      <c r="E61" s="61"/>
      <c r="F61" s="61"/>
      <c r="G61" s="264">
        <f t="shared" si="0"/>
        <v>0</v>
      </c>
    </row>
    <row r="62" spans="2:7" s="1" customFormat="1" ht="15" customHeight="1" x14ac:dyDescent="0.2">
      <c r="B62" s="41" t="s">
        <v>277</v>
      </c>
      <c r="C62" s="201"/>
      <c r="D62" s="43" t="s">
        <v>123</v>
      </c>
      <c r="E62" s="61"/>
      <c r="F62" s="61"/>
      <c r="G62" s="264"/>
    </row>
    <row r="63" spans="2:7" s="1" customFormat="1" ht="15" customHeight="1" x14ac:dyDescent="0.2">
      <c r="B63" s="14" t="s">
        <v>66</v>
      </c>
      <c r="C63" s="201">
        <v>553</v>
      </c>
      <c r="D63" s="43" t="s">
        <v>36</v>
      </c>
      <c r="E63" s="61"/>
      <c r="F63" s="61"/>
      <c r="G63" s="264">
        <f t="shared" si="0"/>
        <v>0</v>
      </c>
    </row>
    <row r="64" spans="2:7" s="1" customFormat="1" ht="15" customHeight="1" x14ac:dyDescent="0.2">
      <c r="B64" s="14" t="s">
        <v>67</v>
      </c>
      <c r="C64" s="201">
        <v>554</v>
      </c>
      <c r="D64" s="43" t="s">
        <v>61</v>
      </c>
      <c r="E64" s="61"/>
      <c r="F64" s="61"/>
      <c r="G64" s="264">
        <f t="shared" si="0"/>
        <v>0</v>
      </c>
    </row>
    <row r="65" spans="2:7" s="1" customFormat="1" ht="15" customHeight="1" x14ac:dyDescent="0.2">
      <c r="B65" s="14" t="s">
        <v>68</v>
      </c>
      <c r="C65" s="201">
        <v>555</v>
      </c>
      <c r="D65" s="43" t="s">
        <v>354</v>
      </c>
      <c r="E65" s="62">
        <f>E66+E67</f>
        <v>0</v>
      </c>
      <c r="F65" s="62">
        <f>F66+F67</f>
        <v>0</v>
      </c>
      <c r="G65" s="264">
        <f t="shared" si="0"/>
        <v>0</v>
      </c>
    </row>
    <row r="66" spans="2:7" s="1" customFormat="1" ht="15" customHeight="1" x14ac:dyDescent="0.2">
      <c r="B66" s="41" t="s">
        <v>278</v>
      </c>
      <c r="C66" s="201"/>
      <c r="D66" s="43" t="s">
        <v>124</v>
      </c>
      <c r="E66" s="61"/>
      <c r="F66" s="61"/>
      <c r="G66" s="264">
        <f t="shared" si="0"/>
        <v>0</v>
      </c>
    </row>
    <row r="67" spans="2:7" s="1" customFormat="1" ht="15" customHeight="1" x14ac:dyDescent="0.2">
      <c r="B67" s="41" t="s">
        <v>279</v>
      </c>
      <c r="C67" s="201"/>
      <c r="D67" s="43" t="s">
        <v>355</v>
      </c>
      <c r="E67" s="61"/>
      <c r="F67" s="61"/>
      <c r="G67" s="264">
        <f t="shared" si="0"/>
        <v>0</v>
      </c>
    </row>
    <row r="68" spans="2:7" s="1" customFormat="1" ht="15" customHeight="1" x14ac:dyDescent="0.2">
      <c r="B68" s="14" t="s">
        <v>69</v>
      </c>
      <c r="C68" s="201">
        <v>556</v>
      </c>
      <c r="D68" s="43" t="s">
        <v>62</v>
      </c>
      <c r="E68" s="61"/>
      <c r="F68" s="61"/>
      <c r="G68" s="264">
        <f t="shared" si="0"/>
        <v>0</v>
      </c>
    </row>
    <row r="69" spans="2:7" s="1" customFormat="1" ht="15" customHeight="1" x14ac:dyDescent="0.2">
      <c r="B69" s="14" t="s">
        <v>70</v>
      </c>
      <c r="C69" s="201">
        <v>559</v>
      </c>
      <c r="D69" s="43" t="s">
        <v>37</v>
      </c>
      <c r="E69" s="62">
        <f>E70+E71</f>
        <v>0</v>
      </c>
      <c r="F69" s="63">
        <f>F70+F71</f>
        <v>0</v>
      </c>
      <c r="G69" s="264">
        <f t="shared" si="0"/>
        <v>0</v>
      </c>
    </row>
    <row r="70" spans="2:7" s="1" customFormat="1" ht="15" customHeight="1" x14ac:dyDescent="0.2">
      <c r="B70" s="41" t="s">
        <v>280</v>
      </c>
      <c r="C70" s="201"/>
      <c r="D70" s="43" t="s">
        <v>166</v>
      </c>
      <c r="E70" s="61"/>
      <c r="F70" s="61"/>
      <c r="G70" s="264">
        <f t="shared" si="0"/>
        <v>0</v>
      </c>
    </row>
    <row r="71" spans="2:7" s="1" customFormat="1" ht="15" customHeight="1" x14ac:dyDescent="0.2">
      <c r="B71" s="45" t="s">
        <v>281</v>
      </c>
      <c r="C71" s="247"/>
      <c r="D71" s="26" t="s">
        <v>125</v>
      </c>
      <c r="E71" s="214"/>
      <c r="F71" s="214"/>
      <c r="G71" s="266">
        <f>IF(E71=0,0,F71/E71*100)</f>
        <v>0</v>
      </c>
    </row>
    <row r="72" spans="2:7" s="1" customFormat="1" ht="12.75" x14ac:dyDescent="0.2">
      <c r="B72" s="248" t="s">
        <v>24</v>
      </c>
      <c r="C72" s="249"/>
      <c r="D72" s="72" t="s">
        <v>177</v>
      </c>
      <c r="E72" s="215"/>
      <c r="F72" s="215"/>
      <c r="G72" s="263">
        <f>IF(E72=0,0,F72/E72*100)</f>
        <v>0</v>
      </c>
    </row>
    <row r="73" spans="2:7" s="1" customFormat="1" ht="15" customHeight="1" thickBot="1" x14ac:dyDescent="0.25">
      <c r="B73" s="36" t="s">
        <v>71</v>
      </c>
      <c r="C73" s="203"/>
      <c r="D73" s="37" t="s">
        <v>282</v>
      </c>
      <c r="E73" s="191">
        <f>E6+E20+E35+E52+E72</f>
        <v>0</v>
      </c>
      <c r="F73" s="191">
        <f>F6+F20+F35+F52+F72</f>
        <v>0</v>
      </c>
      <c r="G73" s="267">
        <f>IF(E73=0,0,F73/E73*100)</f>
        <v>0</v>
      </c>
    </row>
    <row r="74" spans="2:7" ht="15" customHeight="1" thickTop="1" x14ac:dyDescent="0.2"/>
    <row r="76" spans="2:7" ht="15" customHeight="1" x14ac:dyDescent="0.2">
      <c r="B76" s="307" t="s">
        <v>222</v>
      </c>
      <c r="C76" s="307"/>
      <c r="D76" s="307"/>
      <c r="E76" s="307"/>
      <c r="F76" s="307"/>
    </row>
    <row r="77" spans="2:7" ht="15" customHeight="1" thickBot="1" x14ac:dyDescent="0.25"/>
    <row r="78" spans="2:7" s="51" customFormat="1" ht="15" customHeight="1" thickTop="1" x14ac:dyDescent="0.2">
      <c r="B78" s="330" t="s">
        <v>169</v>
      </c>
      <c r="C78" s="334" t="s">
        <v>43</v>
      </c>
      <c r="D78" s="335"/>
      <c r="E78" s="73">
        <f>'Naslovna strana'!C11-1</f>
        <v>-1</v>
      </c>
      <c r="F78" s="342">
        <f>'Naslovna strana'!C11</f>
        <v>0</v>
      </c>
    </row>
    <row r="79" spans="2:7" ht="15" customHeight="1" x14ac:dyDescent="0.2">
      <c r="B79" s="331"/>
      <c r="C79" s="336"/>
      <c r="D79" s="337"/>
      <c r="E79" s="74" t="s">
        <v>168</v>
      </c>
      <c r="F79" s="343"/>
    </row>
    <row r="80" spans="2:7" ht="15" customHeight="1" thickBot="1" x14ac:dyDescent="0.25">
      <c r="B80" s="75" t="s">
        <v>16</v>
      </c>
      <c r="C80" s="338" t="s">
        <v>223</v>
      </c>
      <c r="D80" s="339"/>
      <c r="E80" s="76"/>
      <c r="F80" s="77"/>
    </row>
    <row r="81" spans="4:4" ht="15" customHeight="1" thickTop="1" x14ac:dyDescent="0.2"/>
    <row r="83" spans="4:4" ht="15" customHeight="1" x14ac:dyDescent="0.2">
      <c r="D83" s="46">
        <f>D82*1.25%</f>
        <v>0</v>
      </c>
    </row>
  </sheetData>
  <mergeCells count="11">
    <mergeCell ref="B78:B79"/>
    <mergeCell ref="F4:F5"/>
    <mergeCell ref="C78:D79"/>
    <mergeCell ref="C80:D80"/>
    <mergeCell ref="G4:G5"/>
    <mergeCell ref="F78:F79"/>
    <mergeCell ref="B2:G2"/>
    <mergeCell ref="B4:B5"/>
    <mergeCell ref="D4:D5"/>
    <mergeCell ref="C4:C5"/>
    <mergeCell ref="B76:F76"/>
  </mergeCells>
  <phoneticPr fontId="0" type="noConversion"/>
  <printOptions horizontalCentered="1"/>
  <pageMargins left="0.2" right="0.17" top="0.28000000000000003" bottom="0.32" header="0.17" footer="0.17"/>
  <pageSetup scale="58" orientation="portrait" r:id="rId1"/>
  <headerFooter alignWithMargins="0">
    <oddFooter>&amp;R&amp;"Arial Narrow,Regular"Страна &amp;P од &amp;N</oddFooter>
  </headerFooter>
  <ignoredErrors>
    <ignoredError sqref="E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28"/>
  <sheetViews>
    <sheetView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1" customWidth="1"/>
    <col min="3" max="3" width="18.42578125" style="1" customWidth="1"/>
    <col min="4" max="4" width="43.7109375" style="1" customWidth="1"/>
    <col min="5" max="6" width="29.7109375" style="1" customWidth="1"/>
    <col min="7" max="10" width="8.85546875" style="1" customWidth="1"/>
    <col min="11" max="11" width="19.5703125" style="1" customWidth="1"/>
    <col min="12" max="12" width="20.7109375" style="1" customWidth="1"/>
    <col min="13" max="16384" width="8.85546875" style="1"/>
  </cols>
  <sheetData>
    <row r="1" spans="2:7" ht="15" customHeight="1" x14ac:dyDescent="0.2">
      <c r="D1" s="78"/>
      <c r="E1" s="78"/>
      <c r="F1" s="78"/>
    </row>
    <row r="2" spans="2:7" ht="15" customHeight="1" x14ac:dyDescent="0.2">
      <c r="D2" s="78"/>
      <c r="E2" s="78"/>
      <c r="F2" s="78"/>
    </row>
    <row r="3" spans="2:7" ht="15" customHeight="1" x14ac:dyDescent="0.2">
      <c r="B3" s="348" t="s">
        <v>322</v>
      </c>
      <c r="C3" s="348"/>
      <c r="D3" s="348"/>
      <c r="E3" s="348"/>
      <c r="F3" s="250"/>
    </row>
    <row r="4" spans="2:7" ht="15" customHeight="1" thickBot="1" x14ac:dyDescent="0.25">
      <c r="D4" s="79"/>
      <c r="E4" s="271" t="s">
        <v>38</v>
      </c>
      <c r="F4" s="54"/>
    </row>
    <row r="5" spans="2:7" ht="15" customHeight="1" thickTop="1" x14ac:dyDescent="0.2">
      <c r="B5" s="326" t="s">
        <v>169</v>
      </c>
      <c r="C5" s="362" t="s">
        <v>43</v>
      </c>
      <c r="D5" s="363"/>
      <c r="E5" s="358">
        <f>'Naslovna strana'!C11</f>
        <v>0</v>
      </c>
    </row>
    <row r="6" spans="2:7" ht="15" customHeight="1" x14ac:dyDescent="0.2">
      <c r="B6" s="327"/>
      <c r="C6" s="364"/>
      <c r="D6" s="365"/>
      <c r="E6" s="359"/>
    </row>
    <row r="7" spans="2:7" ht="15" customHeight="1" x14ac:dyDescent="0.2">
      <c r="B7" s="10" t="s">
        <v>16</v>
      </c>
      <c r="C7" s="366" t="s">
        <v>216</v>
      </c>
      <c r="D7" s="367"/>
      <c r="E7" s="280"/>
    </row>
    <row r="8" spans="2:7" ht="15" customHeight="1" x14ac:dyDescent="0.2">
      <c r="B8" s="14" t="s">
        <v>17</v>
      </c>
      <c r="C8" s="344" t="s">
        <v>217</v>
      </c>
      <c r="D8" s="345"/>
      <c r="E8" s="281"/>
    </row>
    <row r="9" spans="2:7" ht="15" customHeight="1" x14ac:dyDescent="0.2">
      <c r="B9" s="14" t="s">
        <v>18</v>
      </c>
      <c r="C9" s="344" t="s">
        <v>153</v>
      </c>
      <c r="D9" s="345"/>
      <c r="E9" s="282">
        <v>0.4</v>
      </c>
    </row>
    <row r="10" spans="2:7" ht="15" customHeight="1" x14ac:dyDescent="0.2">
      <c r="B10" s="14" t="s">
        <v>60</v>
      </c>
      <c r="C10" s="344" t="s">
        <v>154</v>
      </c>
      <c r="D10" s="345"/>
      <c r="E10" s="282">
        <v>0.6</v>
      </c>
    </row>
    <row r="11" spans="2:7" ht="15" customHeight="1" x14ac:dyDescent="0.2">
      <c r="B11" s="25" t="s">
        <v>24</v>
      </c>
      <c r="C11" s="346" t="s">
        <v>155</v>
      </c>
      <c r="D11" s="347"/>
      <c r="E11" s="283">
        <v>0.15</v>
      </c>
    </row>
    <row r="12" spans="2:7" ht="15" customHeight="1" thickBot="1" x14ac:dyDescent="0.25">
      <c r="B12" s="28" t="s">
        <v>71</v>
      </c>
      <c r="C12" s="360" t="s">
        <v>251</v>
      </c>
      <c r="D12" s="361"/>
      <c r="E12" s="284">
        <f>ROUND((E7*E9/(1-E11)+E8*E10),4)</f>
        <v>0</v>
      </c>
    </row>
    <row r="13" spans="2:7" ht="15" customHeight="1" thickTop="1" x14ac:dyDescent="0.2">
      <c r="F13" s="33"/>
    </row>
    <row r="15" spans="2:7" ht="15" customHeight="1" x14ac:dyDescent="0.2">
      <c r="B15" s="308" t="s">
        <v>323</v>
      </c>
      <c r="C15" s="308"/>
      <c r="D15" s="308"/>
      <c r="E15" s="308"/>
      <c r="F15" s="308"/>
      <c r="G15" s="47"/>
    </row>
    <row r="16" spans="2:7" ht="15" customHeight="1" thickBot="1" x14ac:dyDescent="0.25">
      <c r="F16" s="54"/>
    </row>
    <row r="17" spans="2:7" ht="15" customHeight="1" thickTop="1" x14ac:dyDescent="0.2">
      <c r="B17" s="350" t="s">
        <v>169</v>
      </c>
      <c r="C17" s="352" t="s">
        <v>214</v>
      </c>
      <c r="D17" s="354" t="s">
        <v>43</v>
      </c>
      <c r="E17" s="354" t="s">
        <v>156</v>
      </c>
      <c r="F17" s="356" t="s">
        <v>218</v>
      </c>
      <c r="G17" s="349"/>
    </row>
    <row r="18" spans="2:7" ht="15" customHeight="1" x14ac:dyDescent="0.2">
      <c r="B18" s="351"/>
      <c r="C18" s="353"/>
      <c r="D18" s="355"/>
      <c r="E18" s="355"/>
      <c r="F18" s="357"/>
      <c r="G18" s="349"/>
    </row>
    <row r="19" spans="2:7" ht="15" customHeight="1" x14ac:dyDescent="0.2">
      <c r="B19" s="81" t="s">
        <v>16</v>
      </c>
      <c r="C19" s="202">
        <v>41</v>
      </c>
      <c r="D19" s="82" t="s">
        <v>91</v>
      </c>
      <c r="E19" s="88">
        <f>E20+E21+E22</f>
        <v>0</v>
      </c>
      <c r="F19" s="230">
        <f>IF(AND(E20=0,E21=0,E22=0),0,((E20*F20)+(E21*F21)+(E22*F22))/(E20+E21+E22))</f>
        <v>0</v>
      </c>
      <c r="G19" s="229"/>
    </row>
    <row r="20" spans="2:7" ht="15" customHeight="1" x14ac:dyDescent="0.2">
      <c r="B20" s="14" t="s">
        <v>83</v>
      </c>
      <c r="C20" s="201">
        <v>414</v>
      </c>
      <c r="D20" s="15" t="s">
        <v>301</v>
      </c>
      <c r="E20" s="89"/>
      <c r="F20" s="231"/>
      <c r="G20" s="33"/>
    </row>
    <row r="21" spans="2:7" ht="15" customHeight="1" x14ac:dyDescent="0.2">
      <c r="B21" s="14" t="s">
        <v>50</v>
      </c>
      <c r="C21" s="201">
        <v>415</v>
      </c>
      <c r="D21" s="15" t="s">
        <v>302</v>
      </c>
      <c r="E21" s="89"/>
      <c r="F21" s="231"/>
      <c r="G21" s="33"/>
    </row>
    <row r="22" spans="2:7" ht="15" customHeight="1" x14ac:dyDescent="0.2">
      <c r="B22" s="14" t="s">
        <v>51</v>
      </c>
      <c r="C22" s="204" t="s">
        <v>291</v>
      </c>
      <c r="D22" s="15" t="s">
        <v>158</v>
      </c>
      <c r="E22" s="89"/>
      <c r="F22" s="231"/>
      <c r="G22" s="33"/>
    </row>
    <row r="23" spans="2:7" ht="15" customHeight="1" x14ac:dyDescent="0.2">
      <c r="B23" s="14" t="s">
        <v>17</v>
      </c>
      <c r="C23" s="204">
        <v>42</v>
      </c>
      <c r="D23" s="15" t="s">
        <v>92</v>
      </c>
      <c r="E23" s="90">
        <f>E24+E25+E26</f>
        <v>0</v>
      </c>
      <c r="F23" s="232">
        <f>IF(AND(E24=0,E25=0,E26=0),0,((E24*F24)+(E25*F25)+(E26*F26))/(E24+E25+E26))</f>
        <v>0</v>
      </c>
      <c r="G23" s="229"/>
    </row>
    <row r="24" spans="2:7" ht="15" customHeight="1" x14ac:dyDescent="0.2">
      <c r="B24" s="14" t="s">
        <v>85</v>
      </c>
      <c r="C24" s="201">
        <v>422</v>
      </c>
      <c r="D24" s="15" t="s">
        <v>303</v>
      </c>
      <c r="E24" s="89"/>
      <c r="F24" s="231"/>
      <c r="G24" s="33"/>
    </row>
    <row r="25" spans="2:7" ht="15" customHeight="1" x14ac:dyDescent="0.2">
      <c r="B25" s="14" t="s">
        <v>87</v>
      </c>
      <c r="C25" s="201">
        <v>423</v>
      </c>
      <c r="D25" s="15" t="s">
        <v>304</v>
      </c>
      <c r="E25" s="89"/>
      <c r="F25" s="231"/>
      <c r="G25" s="33"/>
    </row>
    <row r="26" spans="2:7" ht="30" customHeight="1" x14ac:dyDescent="0.2">
      <c r="B26" s="19" t="s">
        <v>52</v>
      </c>
      <c r="C26" s="205" t="s">
        <v>330</v>
      </c>
      <c r="D26" s="23" t="s">
        <v>159</v>
      </c>
      <c r="E26" s="93"/>
      <c r="F26" s="233"/>
      <c r="G26" s="33"/>
    </row>
    <row r="27" spans="2:7" ht="15" customHeight="1" thickBot="1" x14ac:dyDescent="0.25">
      <c r="B27" s="36" t="s">
        <v>18</v>
      </c>
      <c r="C27" s="203"/>
      <c r="D27" s="87" t="s">
        <v>89</v>
      </c>
      <c r="E27" s="39">
        <f>E19+E23</f>
        <v>0</v>
      </c>
      <c r="F27" s="234">
        <f>IF(AND(E19=0,E23=0),0,((E19*F19)+(E23*F23))/E27)</f>
        <v>0</v>
      </c>
      <c r="G27" s="229"/>
    </row>
    <row r="28" spans="2:7" ht="15" customHeight="1" thickTop="1" x14ac:dyDescent="0.2"/>
  </sheetData>
  <mergeCells count="17">
    <mergeCell ref="C8:D8"/>
    <mergeCell ref="C9:D9"/>
    <mergeCell ref="C10:D10"/>
    <mergeCell ref="C11:D11"/>
    <mergeCell ref="B3:E3"/>
    <mergeCell ref="G17:G18"/>
    <mergeCell ref="B5:B6"/>
    <mergeCell ref="B17:B18"/>
    <mergeCell ref="C17:C18"/>
    <mergeCell ref="D17:D18"/>
    <mergeCell ref="E17:E18"/>
    <mergeCell ref="F17:F18"/>
    <mergeCell ref="E5:E6"/>
    <mergeCell ref="B15:F15"/>
    <mergeCell ref="C12:D12"/>
    <mergeCell ref="C5:D6"/>
    <mergeCell ref="C7:D7"/>
  </mergeCells>
  <phoneticPr fontId="2" type="noConversion"/>
  <printOptions horizontalCentered="1" verticalCentered="1"/>
  <pageMargins left="0.15748031496062992" right="0.15748031496062992" top="0.71" bottom="0.39370078740157483" header="0.51181102362204722" footer="0.15748031496062992"/>
  <pageSetup orientation="landscape" r:id="rId1"/>
  <headerFooter alignWithMargins="0">
    <oddFooter>&amp;R&amp;"Arial Narrow,Regular"Страна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C126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2" width="8.5703125" style="51" customWidth="1"/>
    <col min="3" max="3" width="11.140625" style="51" bestFit="1" customWidth="1"/>
    <col min="4" max="4" width="98" style="2" customWidth="1"/>
    <col min="5" max="10" width="20.7109375" style="2" customWidth="1"/>
    <col min="11" max="11" width="26.140625" style="2" customWidth="1"/>
    <col min="12" max="15" width="20.7109375" style="2" customWidth="1"/>
    <col min="16" max="16" width="26.42578125" style="2" customWidth="1"/>
    <col min="17" max="21" width="20.7109375" style="2" customWidth="1"/>
    <col min="22" max="16384" width="9.140625" style="2"/>
  </cols>
  <sheetData>
    <row r="1" spans="2:21" ht="15" customHeight="1" x14ac:dyDescent="0.2">
      <c r="B1" s="5"/>
      <c r="C1" s="5"/>
    </row>
    <row r="2" spans="2:21" ht="15" customHeight="1" x14ac:dyDescent="0.2">
      <c r="B2" s="4"/>
      <c r="C2" s="4"/>
      <c r="D2" s="4"/>
      <c r="E2" s="4"/>
      <c r="F2" s="4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21" ht="15" customHeight="1" x14ac:dyDescent="0.2">
      <c r="B3" s="307" t="s">
        <v>317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</row>
    <row r="4" spans="2:21" ht="15" customHeight="1" thickBot="1" x14ac:dyDescent="0.25">
      <c r="D4" s="51"/>
      <c r="E4" s="51"/>
      <c r="F4" s="51"/>
      <c r="G4" s="51"/>
      <c r="H4" s="4"/>
      <c r="K4" s="80"/>
      <c r="Q4" s="372"/>
      <c r="R4" s="372"/>
      <c r="U4" s="95" t="s">
        <v>4</v>
      </c>
    </row>
    <row r="5" spans="2:21" ht="20.100000000000001" customHeight="1" thickTop="1" x14ac:dyDescent="0.2">
      <c r="B5" s="330" t="s">
        <v>169</v>
      </c>
      <c r="C5" s="352" t="s">
        <v>214</v>
      </c>
      <c r="D5" s="352" t="s">
        <v>207</v>
      </c>
      <c r="E5" s="352" t="s">
        <v>208</v>
      </c>
      <c r="F5" s="352" t="s">
        <v>209</v>
      </c>
      <c r="G5" s="352" t="s">
        <v>1</v>
      </c>
      <c r="H5" s="352" t="s">
        <v>25</v>
      </c>
      <c r="I5" s="352" t="s">
        <v>180</v>
      </c>
      <c r="J5" s="352" t="s">
        <v>181</v>
      </c>
      <c r="K5" s="328" t="s">
        <v>237</v>
      </c>
      <c r="L5" s="352" t="s">
        <v>182</v>
      </c>
      <c r="M5" s="352" t="s">
        <v>126</v>
      </c>
      <c r="N5" s="352" t="s">
        <v>183</v>
      </c>
      <c r="O5" s="352" t="s">
        <v>184</v>
      </c>
      <c r="P5" s="352" t="s">
        <v>185</v>
      </c>
      <c r="Q5" s="352" t="s">
        <v>2</v>
      </c>
      <c r="R5" s="352" t="s">
        <v>3</v>
      </c>
      <c r="S5" s="352" t="s">
        <v>77</v>
      </c>
      <c r="T5" s="352" t="s">
        <v>186</v>
      </c>
      <c r="U5" s="369" t="s">
        <v>187</v>
      </c>
    </row>
    <row r="6" spans="2:21" ht="20.100000000000001" customHeight="1" x14ac:dyDescent="0.2">
      <c r="B6" s="331"/>
      <c r="C6" s="371"/>
      <c r="D6" s="371"/>
      <c r="E6" s="371"/>
      <c r="F6" s="371"/>
      <c r="G6" s="371"/>
      <c r="H6" s="371"/>
      <c r="I6" s="371"/>
      <c r="J6" s="371"/>
      <c r="K6" s="373"/>
      <c r="L6" s="371"/>
      <c r="M6" s="371"/>
      <c r="N6" s="371"/>
      <c r="O6" s="371"/>
      <c r="P6" s="371"/>
      <c r="Q6" s="371"/>
      <c r="R6" s="371"/>
      <c r="S6" s="371"/>
      <c r="T6" s="371"/>
      <c r="U6" s="370"/>
    </row>
    <row r="7" spans="2:21" ht="20.100000000000001" customHeight="1" x14ac:dyDescent="0.2">
      <c r="B7" s="331"/>
      <c r="C7" s="371"/>
      <c r="D7" s="371"/>
      <c r="E7" s="371"/>
      <c r="F7" s="371"/>
      <c r="G7" s="371"/>
      <c r="H7" s="371"/>
      <c r="I7" s="371"/>
      <c r="J7" s="371"/>
      <c r="K7" s="373"/>
      <c r="L7" s="371"/>
      <c r="M7" s="371"/>
      <c r="N7" s="371"/>
      <c r="O7" s="371"/>
      <c r="P7" s="371"/>
      <c r="Q7" s="371"/>
      <c r="R7" s="371"/>
      <c r="S7" s="371"/>
      <c r="T7" s="371"/>
      <c r="U7" s="370"/>
    </row>
    <row r="8" spans="2:21" ht="20.100000000000001" customHeight="1" x14ac:dyDescent="0.2">
      <c r="B8" s="331"/>
      <c r="C8" s="371"/>
      <c r="D8" s="371"/>
      <c r="E8" s="371"/>
      <c r="F8" s="371"/>
      <c r="G8" s="371"/>
      <c r="H8" s="371"/>
      <c r="I8" s="371"/>
      <c r="J8" s="371"/>
      <c r="K8" s="373"/>
      <c r="L8" s="371"/>
      <c r="M8" s="371"/>
      <c r="N8" s="371"/>
      <c r="O8" s="371"/>
      <c r="P8" s="371"/>
      <c r="Q8" s="371"/>
      <c r="R8" s="371"/>
      <c r="S8" s="371"/>
      <c r="T8" s="371"/>
      <c r="U8" s="370"/>
    </row>
    <row r="9" spans="2:21" ht="80.25" customHeight="1" x14ac:dyDescent="0.2">
      <c r="B9" s="331"/>
      <c r="C9" s="371"/>
      <c r="D9" s="371"/>
      <c r="E9" s="371"/>
      <c r="F9" s="371"/>
      <c r="G9" s="371"/>
      <c r="H9" s="371"/>
      <c r="I9" s="371"/>
      <c r="J9" s="371"/>
      <c r="K9" s="373"/>
      <c r="L9" s="371"/>
      <c r="M9" s="371"/>
      <c r="N9" s="371"/>
      <c r="O9" s="371"/>
      <c r="P9" s="371"/>
      <c r="Q9" s="371"/>
      <c r="R9" s="371"/>
      <c r="S9" s="371"/>
      <c r="T9" s="371"/>
      <c r="U9" s="370"/>
    </row>
    <row r="10" spans="2:21" ht="15" customHeight="1" x14ac:dyDescent="0.2">
      <c r="B10" s="374"/>
      <c r="C10" s="353"/>
      <c r="D10" s="353"/>
      <c r="E10" s="353"/>
      <c r="F10" s="353"/>
      <c r="G10" s="74" t="s">
        <v>238</v>
      </c>
      <c r="H10" s="74" t="s">
        <v>239</v>
      </c>
      <c r="I10" s="74" t="s">
        <v>240</v>
      </c>
      <c r="J10" s="74" t="s">
        <v>241</v>
      </c>
      <c r="K10" s="74" t="s">
        <v>242</v>
      </c>
      <c r="L10" s="74" t="s">
        <v>243</v>
      </c>
      <c r="M10" s="74"/>
      <c r="N10" s="74" t="s">
        <v>242</v>
      </c>
      <c r="O10" s="74" t="s">
        <v>244</v>
      </c>
      <c r="P10" s="74" t="s">
        <v>245</v>
      </c>
      <c r="Q10" s="74" t="s">
        <v>246</v>
      </c>
      <c r="R10" s="74" t="s">
        <v>247</v>
      </c>
      <c r="S10" s="74" t="s">
        <v>248</v>
      </c>
      <c r="T10" s="74" t="s">
        <v>249</v>
      </c>
      <c r="U10" s="96" t="s">
        <v>229</v>
      </c>
    </row>
    <row r="11" spans="2:21" s="101" customFormat="1" ht="15" customHeight="1" x14ac:dyDescent="0.2">
      <c r="B11" s="97">
        <v>1</v>
      </c>
      <c r="C11" s="206">
        <v>2</v>
      </c>
      <c r="D11" s="98" t="s">
        <v>173</v>
      </c>
      <c r="E11" s="98" t="s">
        <v>174</v>
      </c>
      <c r="F11" s="98" t="s">
        <v>175</v>
      </c>
      <c r="G11" s="99" t="s">
        <v>176</v>
      </c>
      <c r="H11" s="99" t="s">
        <v>188</v>
      </c>
      <c r="I11" s="99" t="s">
        <v>189</v>
      </c>
      <c r="J11" s="99" t="s">
        <v>190</v>
      </c>
      <c r="K11" s="99" t="s">
        <v>191</v>
      </c>
      <c r="L11" s="99" t="s">
        <v>192</v>
      </c>
      <c r="M11" s="99" t="s">
        <v>193</v>
      </c>
      <c r="N11" s="99" t="s">
        <v>194</v>
      </c>
      <c r="O11" s="99" t="s">
        <v>195</v>
      </c>
      <c r="P11" s="99" t="s">
        <v>196</v>
      </c>
      <c r="Q11" s="99" t="s">
        <v>197</v>
      </c>
      <c r="R11" s="99" t="s">
        <v>198</v>
      </c>
      <c r="S11" s="99" t="s">
        <v>199</v>
      </c>
      <c r="T11" s="99" t="s">
        <v>200</v>
      </c>
      <c r="U11" s="100" t="s">
        <v>318</v>
      </c>
    </row>
    <row r="12" spans="2:21" ht="15" customHeight="1" x14ac:dyDescent="0.2">
      <c r="B12" s="102"/>
      <c r="C12" s="207"/>
      <c r="D12" s="103" t="s">
        <v>72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104"/>
    </row>
    <row r="13" spans="2:21" ht="15" customHeight="1" x14ac:dyDescent="0.2">
      <c r="B13" s="105" t="s">
        <v>16</v>
      </c>
      <c r="C13" s="208" t="s">
        <v>331</v>
      </c>
      <c r="D13" s="44" t="s">
        <v>332</v>
      </c>
      <c r="E13" s="106">
        <f>E14+E15+E16</f>
        <v>0</v>
      </c>
      <c r="F13" s="106">
        <f>F14+F15+F16</f>
        <v>0</v>
      </c>
      <c r="G13" s="106">
        <f>G14+G15+G16</f>
        <v>0</v>
      </c>
      <c r="H13" s="106">
        <f>H14+H15+H16</f>
        <v>0</v>
      </c>
      <c r="I13" s="106"/>
      <c r="J13" s="106">
        <f>J14+J15+J16</f>
        <v>0</v>
      </c>
      <c r="K13" s="106"/>
      <c r="L13" s="106"/>
      <c r="M13" s="106"/>
      <c r="N13" s="106"/>
      <c r="O13" s="106"/>
      <c r="P13" s="106">
        <f t="shared" ref="P13:U13" si="0">P14+P15+P16</f>
        <v>0</v>
      </c>
      <c r="Q13" s="106">
        <f t="shared" si="0"/>
        <v>0</v>
      </c>
      <c r="R13" s="106">
        <f t="shared" si="0"/>
        <v>0</v>
      </c>
      <c r="S13" s="106">
        <f t="shared" si="0"/>
        <v>0</v>
      </c>
      <c r="T13" s="106">
        <f t="shared" si="0"/>
        <v>0</v>
      </c>
      <c r="U13" s="107">
        <f t="shared" si="0"/>
        <v>0</v>
      </c>
    </row>
    <row r="14" spans="2:21" ht="15" customHeight="1" x14ac:dyDescent="0.2">
      <c r="B14" s="105" t="s">
        <v>83</v>
      </c>
      <c r="C14" s="208"/>
      <c r="D14" s="44" t="s">
        <v>334</v>
      </c>
      <c r="E14" s="108"/>
      <c r="F14" s="108"/>
      <c r="G14" s="90">
        <f>E14-F14</f>
        <v>0</v>
      </c>
      <c r="H14" s="109"/>
      <c r="I14" s="90"/>
      <c r="J14" s="90">
        <f>G14-H14</f>
        <v>0</v>
      </c>
      <c r="K14" s="90"/>
      <c r="L14" s="91"/>
      <c r="M14" s="91"/>
      <c r="N14" s="90"/>
      <c r="O14" s="90"/>
      <c r="P14" s="109"/>
      <c r="Q14" s="109"/>
      <c r="R14" s="109"/>
      <c r="S14" s="109"/>
      <c r="T14" s="90">
        <f>J14+P14-Q14-R14-S14</f>
        <v>0</v>
      </c>
      <c r="U14" s="110">
        <f>(J14+T14)*50%</f>
        <v>0</v>
      </c>
    </row>
    <row r="15" spans="2:21" ht="15" customHeight="1" x14ac:dyDescent="0.2">
      <c r="B15" s="105" t="s">
        <v>50</v>
      </c>
      <c r="C15" s="208"/>
      <c r="D15" s="44" t="s">
        <v>335</v>
      </c>
      <c r="E15" s="108"/>
      <c r="F15" s="108"/>
      <c r="G15" s="90">
        <f>E15-F15</f>
        <v>0</v>
      </c>
      <c r="H15" s="109"/>
      <c r="I15" s="90"/>
      <c r="J15" s="90">
        <f>G15-H15</f>
        <v>0</v>
      </c>
      <c r="K15" s="90"/>
      <c r="L15" s="91"/>
      <c r="M15" s="91"/>
      <c r="N15" s="90"/>
      <c r="O15" s="90"/>
      <c r="P15" s="109"/>
      <c r="Q15" s="109"/>
      <c r="R15" s="109"/>
      <c r="S15" s="109"/>
      <c r="T15" s="90">
        <f>J15+P15-Q15-R15-S15</f>
        <v>0</v>
      </c>
      <c r="U15" s="110">
        <f>(J15+T15)*50%</f>
        <v>0</v>
      </c>
    </row>
    <row r="16" spans="2:21" ht="15" customHeight="1" x14ac:dyDescent="0.2">
      <c r="B16" s="105" t="s">
        <v>51</v>
      </c>
      <c r="C16" s="208"/>
      <c r="D16" s="44" t="s">
        <v>6</v>
      </c>
      <c r="E16" s="108"/>
      <c r="F16" s="108"/>
      <c r="G16" s="90">
        <f>E16-F16</f>
        <v>0</v>
      </c>
      <c r="H16" s="109"/>
      <c r="I16" s="90"/>
      <c r="J16" s="90">
        <f>G16-H16</f>
        <v>0</v>
      </c>
      <c r="K16" s="90"/>
      <c r="L16" s="91"/>
      <c r="M16" s="91"/>
      <c r="N16" s="90"/>
      <c r="O16" s="90"/>
      <c r="P16" s="109"/>
      <c r="Q16" s="109"/>
      <c r="R16" s="109"/>
      <c r="S16" s="109"/>
      <c r="T16" s="90">
        <f>J16+P16-Q16-R16-S16</f>
        <v>0</v>
      </c>
      <c r="U16" s="110">
        <f>(J16+T16)*50%</f>
        <v>0</v>
      </c>
    </row>
    <row r="17" spans="2:23" ht="15" customHeight="1" x14ac:dyDescent="0.2">
      <c r="B17" s="105" t="s">
        <v>17</v>
      </c>
      <c r="C17" s="208" t="s">
        <v>292</v>
      </c>
      <c r="D17" s="44" t="s">
        <v>5</v>
      </c>
      <c r="E17" s="106">
        <f>E18+E22+E26</f>
        <v>0</v>
      </c>
      <c r="F17" s="106">
        <f>F18+F22+F26</f>
        <v>0</v>
      </c>
      <c r="G17" s="106">
        <f>G18+G22+G26</f>
        <v>0</v>
      </c>
      <c r="H17" s="106">
        <f>H18+H22+H26</f>
        <v>0</v>
      </c>
      <c r="I17" s="106"/>
      <c r="J17" s="106">
        <f>J18+J22+J26</f>
        <v>0</v>
      </c>
      <c r="K17" s="106">
        <f>K18+K22+K26</f>
        <v>0</v>
      </c>
      <c r="L17" s="106">
        <f>L18+L22+L26</f>
        <v>0</v>
      </c>
      <c r="M17" s="106"/>
      <c r="N17" s="106">
        <f t="shared" ref="N17:U17" si="1">N18+N22+N26</f>
        <v>0</v>
      </c>
      <c r="O17" s="106">
        <f t="shared" si="1"/>
        <v>0</v>
      </c>
      <c r="P17" s="106">
        <f t="shared" si="1"/>
        <v>0</v>
      </c>
      <c r="Q17" s="106">
        <f t="shared" si="1"/>
        <v>0</v>
      </c>
      <c r="R17" s="106">
        <f t="shared" si="1"/>
        <v>0</v>
      </c>
      <c r="S17" s="106">
        <f t="shared" si="1"/>
        <v>0</v>
      </c>
      <c r="T17" s="106">
        <f t="shared" si="1"/>
        <v>0</v>
      </c>
      <c r="U17" s="107">
        <f t="shared" si="1"/>
        <v>0</v>
      </c>
    </row>
    <row r="18" spans="2:23" ht="15" customHeight="1" x14ac:dyDescent="0.2">
      <c r="B18" s="105" t="s">
        <v>85</v>
      </c>
      <c r="C18" s="208"/>
      <c r="D18" s="44" t="s">
        <v>73</v>
      </c>
      <c r="E18" s="106">
        <f>E19+E20+E21</f>
        <v>0</v>
      </c>
      <c r="F18" s="106">
        <f>F19+F20+F21</f>
        <v>0</v>
      </c>
      <c r="G18" s="90">
        <f t="shared" ref="G18:G29" si="2">E18-F18</f>
        <v>0</v>
      </c>
      <c r="H18" s="90">
        <f>H19+H20+H21</f>
        <v>0</v>
      </c>
      <c r="I18" s="90"/>
      <c r="J18" s="90">
        <f t="shared" ref="J18:J29" si="3">G18-H18</f>
        <v>0</v>
      </c>
      <c r="K18" s="90">
        <f>K19+K20+K21</f>
        <v>0</v>
      </c>
      <c r="L18" s="90">
        <f>L19+L20+L21</f>
        <v>0</v>
      </c>
      <c r="M18" s="90"/>
      <c r="N18" s="90">
        <f t="shared" ref="N18:S18" si="4">N19+N20+N21</f>
        <v>0</v>
      </c>
      <c r="O18" s="90">
        <f t="shared" si="4"/>
        <v>0</v>
      </c>
      <c r="P18" s="90">
        <f t="shared" si="4"/>
        <v>0</v>
      </c>
      <c r="Q18" s="90">
        <f t="shared" si="4"/>
        <v>0</v>
      </c>
      <c r="R18" s="90">
        <f t="shared" si="4"/>
        <v>0</v>
      </c>
      <c r="S18" s="90">
        <f t="shared" si="4"/>
        <v>0</v>
      </c>
      <c r="T18" s="90">
        <f>J18-K18-N18+P18-Q18-R18-S18</f>
        <v>0</v>
      </c>
      <c r="U18" s="110">
        <f t="shared" ref="U18:U29" si="5">(J18+T18)*50%</f>
        <v>0</v>
      </c>
      <c r="V18" s="1"/>
      <c r="W18" s="1"/>
    </row>
    <row r="19" spans="2:23" ht="15" customHeight="1" x14ac:dyDescent="0.2">
      <c r="B19" s="105" t="s">
        <v>128</v>
      </c>
      <c r="C19" s="208"/>
      <c r="D19" s="111"/>
      <c r="E19" s="108"/>
      <c r="F19" s="108"/>
      <c r="G19" s="90">
        <f t="shared" si="2"/>
        <v>0</v>
      </c>
      <c r="H19" s="109"/>
      <c r="I19" s="90"/>
      <c r="J19" s="90">
        <f t="shared" si="3"/>
        <v>0</v>
      </c>
      <c r="K19" s="112">
        <f>IF(G19=0,0,(1-H19/G19)*L19)</f>
        <v>0</v>
      </c>
      <c r="L19" s="109"/>
      <c r="M19" s="109"/>
      <c r="N19" s="90">
        <f>IF(M19=0,0,(P19-R19-S19)*50%/M19)</f>
        <v>0</v>
      </c>
      <c r="O19" s="90">
        <f>IF(M19=0,0,(P19-S19)*50%/M19)</f>
        <v>0</v>
      </c>
      <c r="P19" s="109"/>
      <c r="Q19" s="109"/>
      <c r="R19" s="109"/>
      <c r="S19" s="109"/>
      <c r="T19" s="90">
        <f>J19-K19-N19+P19-Q19-R19-S19</f>
        <v>0</v>
      </c>
      <c r="U19" s="110">
        <f t="shared" si="5"/>
        <v>0</v>
      </c>
      <c r="V19" s="1"/>
      <c r="W19" s="1"/>
    </row>
    <row r="20" spans="2:23" ht="15" customHeight="1" x14ac:dyDescent="0.2">
      <c r="B20" s="105" t="s">
        <v>129</v>
      </c>
      <c r="C20" s="208"/>
      <c r="D20" s="111"/>
      <c r="E20" s="108"/>
      <c r="F20" s="108"/>
      <c r="G20" s="90">
        <f t="shared" si="2"/>
        <v>0</v>
      </c>
      <c r="H20" s="109"/>
      <c r="I20" s="90"/>
      <c r="J20" s="90">
        <f t="shared" si="3"/>
        <v>0</v>
      </c>
      <c r="K20" s="112">
        <f t="shared" ref="K20:K29" si="6">IF(G20=0,0,(1-H20/G20)*L20)</f>
        <v>0</v>
      </c>
      <c r="L20" s="109"/>
      <c r="M20" s="109"/>
      <c r="N20" s="90">
        <f t="shared" ref="N20:N29" si="7">IF(M20=0,0,(P20-R20-S20)*50%/M20)</f>
        <v>0</v>
      </c>
      <c r="O20" s="90">
        <f t="shared" ref="O20:O29" si="8">IF(M20=0,0,(P20-S20)*50%/M20)</f>
        <v>0</v>
      </c>
      <c r="P20" s="109"/>
      <c r="Q20" s="109"/>
      <c r="R20" s="109"/>
      <c r="S20" s="109"/>
      <c r="T20" s="90">
        <f t="shared" ref="T20:T29" si="9">J20-K20-N20+P20-Q20-R20-S20</f>
        <v>0</v>
      </c>
      <c r="U20" s="110">
        <f t="shared" si="5"/>
        <v>0</v>
      </c>
      <c r="V20" s="1"/>
      <c r="W20" s="1"/>
    </row>
    <row r="21" spans="2:23" ht="15" customHeight="1" x14ac:dyDescent="0.2">
      <c r="B21" s="105" t="s">
        <v>130</v>
      </c>
      <c r="C21" s="208"/>
      <c r="D21" s="111"/>
      <c r="E21" s="108"/>
      <c r="F21" s="108"/>
      <c r="G21" s="90">
        <f t="shared" si="2"/>
        <v>0</v>
      </c>
      <c r="H21" s="109"/>
      <c r="I21" s="90"/>
      <c r="J21" s="90">
        <f t="shared" si="3"/>
        <v>0</v>
      </c>
      <c r="K21" s="112">
        <f t="shared" si="6"/>
        <v>0</v>
      </c>
      <c r="L21" s="109"/>
      <c r="M21" s="109"/>
      <c r="N21" s="90">
        <f t="shared" si="7"/>
        <v>0</v>
      </c>
      <c r="O21" s="90">
        <f t="shared" si="8"/>
        <v>0</v>
      </c>
      <c r="P21" s="109"/>
      <c r="Q21" s="109"/>
      <c r="R21" s="109"/>
      <c r="S21" s="109"/>
      <c r="T21" s="90">
        <f t="shared" si="9"/>
        <v>0</v>
      </c>
      <c r="U21" s="110">
        <f t="shared" si="5"/>
        <v>0</v>
      </c>
      <c r="V21" s="1"/>
      <c r="W21" s="1"/>
    </row>
    <row r="22" spans="2:23" ht="15" customHeight="1" x14ac:dyDescent="0.2">
      <c r="B22" s="105" t="s">
        <v>87</v>
      </c>
      <c r="C22" s="208"/>
      <c r="D22" s="44" t="s">
        <v>142</v>
      </c>
      <c r="E22" s="106">
        <f>E23+E24+E25</f>
        <v>0</v>
      </c>
      <c r="F22" s="106">
        <f>F23+F24+F25</f>
        <v>0</v>
      </c>
      <c r="G22" s="90">
        <f t="shared" si="2"/>
        <v>0</v>
      </c>
      <c r="H22" s="90">
        <f>H23+H24+H25</f>
        <v>0</v>
      </c>
      <c r="I22" s="90"/>
      <c r="J22" s="90">
        <f t="shared" si="3"/>
        <v>0</v>
      </c>
      <c r="K22" s="90">
        <f>K23+K24+K25</f>
        <v>0</v>
      </c>
      <c r="L22" s="90">
        <f>L23+L24+L25</f>
        <v>0</v>
      </c>
      <c r="M22" s="90"/>
      <c r="N22" s="90">
        <f t="shared" ref="N22:S22" si="10">N23+N24+N25</f>
        <v>0</v>
      </c>
      <c r="O22" s="90">
        <f t="shared" si="10"/>
        <v>0</v>
      </c>
      <c r="P22" s="90">
        <f t="shared" si="10"/>
        <v>0</v>
      </c>
      <c r="Q22" s="90">
        <f t="shared" si="10"/>
        <v>0</v>
      </c>
      <c r="R22" s="90">
        <f t="shared" si="10"/>
        <v>0</v>
      </c>
      <c r="S22" s="90">
        <f t="shared" si="10"/>
        <v>0</v>
      </c>
      <c r="T22" s="90">
        <f t="shared" si="9"/>
        <v>0</v>
      </c>
      <c r="U22" s="110">
        <f t="shared" si="5"/>
        <v>0</v>
      </c>
    </row>
    <row r="23" spans="2:23" ht="15" customHeight="1" x14ac:dyDescent="0.2">
      <c r="B23" s="105" t="s">
        <v>131</v>
      </c>
      <c r="C23" s="208"/>
      <c r="D23" s="111"/>
      <c r="E23" s="108"/>
      <c r="F23" s="108"/>
      <c r="G23" s="90">
        <f t="shared" si="2"/>
        <v>0</v>
      </c>
      <c r="H23" s="109"/>
      <c r="I23" s="90"/>
      <c r="J23" s="90">
        <f t="shared" si="3"/>
        <v>0</v>
      </c>
      <c r="K23" s="112">
        <f t="shared" si="6"/>
        <v>0</v>
      </c>
      <c r="L23" s="109"/>
      <c r="M23" s="109"/>
      <c r="N23" s="90">
        <f t="shared" si="7"/>
        <v>0</v>
      </c>
      <c r="O23" s="90">
        <f t="shared" si="8"/>
        <v>0</v>
      </c>
      <c r="P23" s="109"/>
      <c r="Q23" s="109"/>
      <c r="R23" s="109"/>
      <c r="S23" s="109"/>
      <c r="T23" s="90">
        <f t="shared" si="9"/>
        <v>0</v>
      </c>
      <c r="U23" s="110">
        <f t="shared" si="5"/>
        <v>0</v>
      </c>
    </row>
    <row r="24" spans="2:23" ht="15" customHeight="1" x14ac:dyDescent="0.2">
      <c r="B24" s="105" t="s">
        <v>132</v>
      </c>
      <c r="C24" s="208"/>
      <c r="D24" s="111"/>
      <c r="E24" s="108"/>
      <c r="F24" s="108"/>
      <c r="G24" s="90">
        <f t="shared" si="2"/>
        <v>0</v>
      </c>
      <c r="H24" s="109"/>
      <c r="I24" s="90"/>
      <c r="J24" s="90">
        <f t="shared" si="3"/>
        <v>0</v>
      </c>
      <c r="K24" s="112">
        <f t="shared" si="6"/>
        <v>0</v>
      </c>
      <c r="L24" s="109"/>
      <c r="M24" s="109"/>
      <c r="N24" s="90">
        <f t="shared" si="7"/>
        <v>0</v>
      </c>
      <c r="O24" s="90">
        <f t="shared" si="8"/>
        <v>0</v>
      </c>
      <c r="P24" s="109"/>
      <c r="Q24" s="109"/>
      <c r="R24" s="109"/>
      <c r="S24" s="109"/>
      <c r="T24" s="90">
        <f t="shared" si="9"/>
        <v>0</v>
      </c>
      <c r="U24" s="110">
        <f t="shared" si="5"/>
        <v>0</v>
      </c>
    </row>
    <row r="25" spans="2:23" ht="15" customHeight="1" x14ac:dyDescent="0.2">
      <c r="B25" s="105" t="s">
        <v>133</v>
      </c>
      <c r="C25" s="208"/>
      <c r="D25" s="111"/>
      <c r="E25" s="108"/>
      <c r="F25" s="108"/>
      <c r="G25" s="90">
        <f t="shared" si="2"/>
        <v>0</v>
      </c>
      <c r="H25" s="109"/>
      <c r="I25" s="90"/>
      <c r="J25" s="90">
        <f t="shared" si="3"/>
        <v>0</v>
      </c>
      <c r="K25" s="112">
        <f t="shared" si="6"/>
        <v>0</v>
      </c>
      <c r="L25" s="109"/>
      <c r="M25" s="109"/>
      <c r="N25" s="90">
        <f t="shared" si="7"/>
        <v>0</v>
      </c>
      <c r="O25" s="90">
        <f t="shared" si="8"/>
        <v>0</v>
      </c>
      <c r="P25" s="109"/>
      <c r="Q25" s="109"/>
      <c r="R25" s="109"/>
      <c r="S25" s="109"/>
      <c r="T25" s="90">
        <f t="shared" si="9"/>
        <v>0</v>
      </c>
      <c r="U25" s="110">
        <f t="shared" si="5"/>
        <v>0</v>
      </c>
    </row>
    <row r="26" spans="2:23" ht="15" customHeight="1" x14ac:dyDescent="0.2">
      <c r="B26" s="105" t="s">
        <v>52</v>
      </c>
      <c r="C26" s="208"/>
      <c r="D26" s="44" t="s">
        <v>6</v>
      </c>
      <c r="E26" s="106">
        <f>E27+E28+E29</f>
        <v>0</v>
      </c>
      <c r="F26" s="106">
        <f>F27+F28+F29</f>
        <v>0</v>
      </c>
      <c r="G26" s="90">
        <f t="shared" si="2"/>
        <v>0</v>
      </c>
      <c r="H26" s="90">
        <f>H27+H28+H29</f>
        <v>0</v>
      </c>
      <c r="I26" s="90"/>
      <c r="J26" s="90">
        <f t="shared" si="3"/>
        <v>0</v>
      </c>
      <c r="K26" s="90">
        <f>K27+K28+K29</f>
        <v>0</v>
      </c>
      <c r="L26" s="90">
        <f>L27+L28+L29</f>
        <v>0</v>
      </c>
      <c r="M26" s="90"/>
      <c r="N26" s="90">
        <f t="shared" ref="N26:S26" si="11">N27+N28+N29</f>
        <v>0</v>
      </c>
      <c r="O26" s="90">
        <f t="shared" si="11"/>
        <v>0</v>
      </c>
      <c r="P26" s="90">
        <f t="shared" si="11"/>
        <v>0</v>
      </c>
      <c r="Q26" s="90">
        <f t="shared" si="11"/>
        <v>0</v>
      </c>
      <c r="R26" s="90">
        <f t="shared" si="11"/>
        <v>0</v>
      </c>
      <c r="S26" s="90">
        <f t="shared" si="11"/>
        <v>0</v>
      </c>
      <c r="T26" s="90">
        <f t="shared" si="9"/>
        <v>0</v>
      </c>
      <c r="U26" s="110">
        <f t="shared" si="5"/>
        <v>0</v>
      </c>
    </row>
    <row r="27" spans="2:23" ht="15" customHeight="1" x14ac:dyDescent="0.2">
      <c r="B27" s="105" t="s">
        <v>134</v>
      </c>
      <c r="C27" s="208"/>
      <c r="D27" s="111"/>
      <c r="E27" s="108"/>
      <c r="F27" s="108"/>
      <c r="G27" s="90">
        <f t="shared" si="2"/>
        <v>0</v>
      </c>
      <c r="H27" s="109"/>
      <c r="I27" s="90"/>
      <c r="J27" s="90">
        <f t="shared" si="3"/>
        <v>0</v>
      </c>
      <c r="K27" s="112">
        <f t="shared" si="6"/>
        <v>0</v>
      </c>
      <c r="L27" s="109"/>
      <c r="M27" s="109"/>
      <c r="N27" s="90">
        <f t="shared" si="7"/>
        <v>0</v>
      </c>
      <c r="O27" s="90">
        <f t="shared" si="8"/>
        <v>0</v>
      </c>
      <c r="P27" s="109"/>
      <c r="Q27" s="109"/>
      <c r="R27" s="109"/>
      <c r="S27" s="109"/>
      <c r="T27" s="90">
        <f t="shared" si="9"/>
        <v>0</v>
      </c>
      <c r="U27" s="110">
        <f t="shared" si="5"/>
        <v>0</v>
      </c>
    </row>
    <row r="28" spans="2:23" ht="15" customHeight="1" x14ac:dyDescent="0.2">
      <c r="B28" s="105" t="s">
        <v>135</v>
      </c>
      <c r="C28" s="208"/>
      <c r="D28" s="111"/>
      <c r="E28" s="108"/>
      <c r="F28" s="108"/>
      <c r="G28" s="90">
        <f t="shared" si="2"/>
        <v>0</v>
      </c>
      <c r="H28" s="109"/>
      <c r="I28" s="90"/>
      <c r="J28" s="90">
        <f t="shared" si="3"/>
        <v>0</v>
      </c>
      <c r="K28" s="112">
        <f t="shared" si="6"/>
        <v>0</v>
      </c>
      <c r="L28" s="109"/>
      <c r="M28" s="109"/>
      <c r="N28" s="90">
        <f t="shared" si="7"/>
        <v>0</v>
      </c>
      <c r="O28" s="90">
        <f t="shared" si="8"/>
        <v>0</v>
      </c>
      <c r="P28" s="109"/>
      <c r="Q28" s="109"/>
      <c r="R28" s="109"/>
      <c r="S28" s="109"/>
      <c r="T28" s="90">
        <f t="shared" si="9"/>
        <v>0</v>
      </c>
      <c r="U28" s="110">
        <f t="shared" si="5"/>
        <v>0</v>
      </c>
    </row>
    <row r="29" spans="2:23" ht="15" customHeight="1" x14ac:dyDescent="0.2">
      <c r="B29" s="105" t="s">
        <v>136</v>
      </c>
      <c r="C29" s="208"/>
      <c r="D29" s="111"/>
      <c r="E29" s="108"/>
      <c r="F29" s="108"/>
      <c r="G29" s="90">
        <f t="shared" si="2"/>
        <v>0</v>
      </c>
      <c r="H29" s="109"/>
      <c r="I29" s="90"/>
      <c r="J29" s="90">
        <f t="shared" si="3"/>
        <v>0</v>
      </c>
      <c r="K29" s="112">
        <f t="shared" si="6"/>
        <v>0</v>
      </c>
      <c r="L29" s="109"/>
      <c r="M29" s="109"/>
      <c r="N29" s="90">
        <f t="shared" si="7"/>
        <v>0</v>
      </c>
      <c r="O29" s="90">
        <f t="shared" si="8"/>
        <v>0</v>
      </c>
      <c r="P29" s="109"/>
      <c r="Q29" s="109"/>
      <c r="R29" s="109"/>
      <c r="S29" s="109"/>
      <c r="T29" s="90">
        <f t="shared" si="9"/>
        <v>0</v>
      </c>
      <c r="U29" s="110">
        <f t="shared" si="5"/>
        <v>0</v>
      </c>
    </row>
    <row r="30" spans="2:23" ht="15" customHeight="1" x14ac:dyDescent="0.2">
      <c r="B30" s="105" t="s">
        <v>18</v>
      </c>
      <c r="C30" s="208" t="s">
        <v>293</v>
      </c>
      <c r="D30" s="113" t="s">
        <v>7</v>
      </c>
      <c r="E30" s="90">
        <f>E31+E35+E39+E43</f>
        <v>0</v>
      </c>
      <c r="F30" s="90">
        <f>F31+F35+F39+F43</f>
        <v>0</v>
      </c>
      <c r="G30" s="90">
        <f>G31+G35+G39+G43</f>
        <v>0</v>
      </c>
      <c r="H30" s="90">
        <f>H31+H35+H39+H43</f>
        <v>0</v>
      </c>
      <c r="I30" s="90"/>
      <c r="J30" s="90">
        <f>J31+J35+J39+J43</f>
        <v>0</v>
      </c>
      <c r="K30" s="90">
        <f>K31+K35+K39+K43</f>
        <v>0</v>
      </c>
      <c r="L30" s="90">
        <f>L31+L35+L39+L43</f>
        <v>0</v>
      </c>
      <c r="M30" s="90"/>
      <c r="N30" s="90">
        <f t="shared" ref="N30:U30" si="12">N31+N35+N39+N43</f>
        <v>0</v>
      </c>
      <c r="O30" s="90">
        <f t="shared" si="12"/>
        <v>0</v>
      </c>
      <c r="P30" s="90">
        <f t="shared" si="12"/>
        <v>0</v>
      </c>
      <c r="Q30" s="90">
        <f t="shared" si="12"/>
        <v>0</v>
      </c>
      <c r="R30" s="90">
        <f t="shared" si="12"/>
        <v>0</v>
      </c>
      <c r="S30" s="90">
        <f t="shared" si="12"/>
        <v>0</v>
      </c>
      <c r="T30" s="90">
        <f t="shared" si="12"/>
        <v>0</v>
      </c>
      <c r="U30" s="110">
        <f t="shared" si="12"/>
        <v>0</v>
      </c>
    </row>
    <row r="31" spans="2:23" ht="15" customHeight="1" x14ac:dyDescent="0.2">
      <c r="B31" s="105" t="s">
        <v>19</v>
      </c>
      <c r="C31" s="208"/>
      <c r="D31" s="44" t="s">
        <v>143</v>
      </c>
      <c r="E31" s="106">
        <f>E32+E33+E34</f>
        <v>0</v>
      </c>
      <c r="F31" s="106">
        <f>F32+F33+F34</f>
        <v>0</v>
      </c>
      <c r="G31" s="90">
        <f t="shared" ref="G31:G51" si="13">E31-F31</f>
        <v>0</v>
      </c>
      <c r="H31" s="90">
        <f>H32+H33+H34</f>
        <v>0</v>
      </c>
      <c r="I31" s="90"/>
      <c r="J31" s="90">
        <f t="shared" ref="J31:J50" si="14">G31-H31</f>
        <v>0</v>
      </c>
      <c r="K31" s="90">
        <f>K32+K33+K34</f>
        <v>0</v>
      </c>
      <c r="L31" s="90">
        <f>L32+L33+L34</f>
        <v>0</v>
      </c>
      <c r="M31" s="90"/>
      <c r="N31" s="90">
        <f t="shared" ref="N31:S31" si="15">N32+N33+N34</f>
        <v>0</v>
      </c>
      <c r="O31" s="90">
        <f t="shared" si="15"/>
        <v>0</v>
      </c>
      <c r="P31" s="90">
        <f t="shared" si="15"/>
        <v>0</v>
      </c>
      <c r="Q31" s="90">
        <f t="shared" si="15"/>
        <v>0</v>
      </c>
      <c r="R31" s="90">
        <f t="shared" si="15"/>
        <v>0</v>
      </c>
      <c r="S31" s="90">
        <f t="shared" si="15"/>
        <v>0</v>
      </c>
      <c r="T31" s="90">
        <f>J31-K31-N31+P31-Q31-R31-S31</f>
        <v>0</v>
      </c>
      <c r="U31" s="110">
        <f t="shared" ref="U31:U51" si="16">(J31+T31)*50%</f>
        <v>0</v>
      </c>
    </row>
    <row r="32" spans="2:23" ht="15" customHeight="1" x14ac:dyDescent="0.2">
      <c r="B32" s="105" t="s">
        <v>137</v>
      </c>
      <c r="C32" s="208"/>
      <c r="D32" s="111"/>
      <c r="E32" s="108"/>
      <c r="F32" s="108"/>
      <c r="G32" s="90">
        <f t="shared" si="13"/>
        <v>0</v>
      </c>
      <c r="H32" s="109"/>
      <c r="I32" s="90"/>
      <c r="J32" s="90">
        <f t="shared" si="14"/>
        <v>0</v>
      </c>
      <c r="K32" s="112">
        <f t="shared" ref="K32:K50" si="17">IF(G32=0,0,(1-H32/G32)*L32)</f>
        <v>0</v>
      </c>
      <c r="L32" s="109"/>
      <c r="M32" s="109"/>
      <c r="N32" s="90">
        <f>IF(M32=0,0,(P32-R32-S32)*50%/M32)</f>
        <v>0</v>
      </c>
      <c r="O32" s="90">
        <f>IF(M32=0,0,(P32-S32)*50%/M32)</f>
        <v>0</v>
      </c>
      <c r="P32" s="109"/>
      <c r="Q32" s="109"/>
      <c r="R32" s="109"/>
      <c r="S32" s="109"/>
      <c r="T32" s="90">
        <f t="shared" ref="T32:T50" si="18">J32-K32-N32+P32-Q32-R32-S32</f>
        <v>0</v>
      </c>
      <c r="U32" s="110">
        <f t="shared" si="16"/>
        <v>0</v>
      </c>
    </row>
    <row r="33" spans="2:21" ht="15" customHeight="1" x14ac:dyDescent="0.2">
      <c r="B33" s="105" t="s">
        <v>138</v>
      </c>
      <c r="C33" s="208"/>
      <c r="D33" s="111"/>
      <c r="E33" s="108"/>
      <c r="F33" s="108"/>
      <c r="G33" s="90">
        <f t="shared" si="13"/>
        <v>0</v>
      </c>
      <c r="H33" s="109"/>
      <c r="I33" s="90"/>
      <c r="J33" s="90">
        <f t="shared" si="14"/>
        <v>0</v>
      </c>
      <c r="K33" s="112">
        <f t="shared" si="17"/>
        <v>0</v>
      </c>
      <c r="L33" s="109"/>
      <c r="M33" s="109"/>
      <c r="N33" s="90">
        <f>IF(M33=0,0,(P33-R33-S33)*50%/M33)</f>
        <v>0</v>
      </c>
      <c r="O33" s="90">
        <f>IF(M33=0,0,(P33-S33)*50%/M33)</f>
        <v>0</v>
      </c>
      <c r="P33" s="109"/>
      <c r="Q33" s="109"/>
      <c r="R33" s="109"/>
      <c r="S33" s="109"/>
      <c r="T33" s="90">
        <f t="shared" si="18"/>
        <v>0</v>
      </c>
      <c r="U33" s="110">
        <f t="shared" si="16"/>
        <v>0</v>
      </c>
    </row>
    <row r="34" spans="2:21" ht="15" customHeight="1" x14ac:dyDescent="0.2">
      <c r="B34" s="105" t="s">
        <v>139</v>
      </c>
      <c r="C34" s="208"/>
      <c r="D34" s="111"/>
      <c r="E34" s="108"/>
      <c r="F34" s="108"/>
      <c r="G34" s="90">
        <f t="shared" si="13"/>
        <v>0</v>
      </c>
      <c r="H34" s="109"/>
      <c r="I34" s="90"/>
      <c r="J34" s="90">
        <f t="shared" si="14"/>
        <v>0</v>
      </c>
      <c r="K34" s="112">
        <f t="shared" si="17"/>
        <v>0</v>
      </c>
      <c r="L34" s="109"/>
      <c r="M34" s="109"/>
      <c r="N34" s="90">
        <f>IF(M34=0,0,(P34-R34-S34)*50%/M34)</f>
        <v>0</v>
      </c>
      <c r="O34" s="90">
        <f>IF(M34=0,0,(P34-S34)*50%/M34)</f>
        <v>0</v>
      </c>
      <c r="P34" s="109"/>
      <c r="Q34" s="109"/>
      <c r="R34" s="109"/>
      <c r="S34" s="109"/>
      <c r="T34" s="90">
        <f t="shared" si="18"/>
        <v>0</v>
      </c>
      <c r="U34" s="110">
        <f t="shared" si="16"/>
        <v>0</v>
      </c>
    </row>
    <row r="35" spans="2:21" ht="15" customHeight="1" x14ac:dyDescent="0.2">
      <c r="B35" s="105" t="s">
        <v>20</v>
      </c>
      <c r="C35" s="208"/>
      <c r="D35" s="44" t="s">
        <v>0</v>
      </c>
      <c r="E35" s="106">
        <f>E36+E37+E38</f>
        <v>0</v>
      </c>
      <c r="F35" s="106">
        <f>F36+F37+F38</f>
        <v>0</v>
      </c>
      <c r="G35" s="90">
        <f t="shared" si="13"/>
        <v>0</v>
      </c>
      <c r="H35" s="90">
        <f>H36+H37+H38</f>
        <v>0</v>
      </c>
      <c r="I35" s="90"/>
      <c r="J35" s="90">
        <f t="shared" si="14"/>
        <v>0</v>
      </c>
      <c r="K35" s="90">
        <f>K36+K37+K38</f>
        <v>0</v>
      </c>
      <c r="L35" s="90">
        <f>L36+L37+L38</f>
        <v>0</v>
      </c>
      <c r="M35" s="90"/>
      <c r="N35" s="90">
        <f t="shared" ref="N35:S35" si="19">N36+N37+N38</f>
        <v>0</v>
      </c>
      <c r="O35" s="90">
        <f t="shared" si="19"/>
        <v>0</v>
      </c>
      <c r="P35" s="90">
        <f t="shared" si="19"/>
        <v>0</v>
      </c>
      <c r="Q35" s="90">
        <f t="shared" si="19"/>
        <v>0</v>
      </c>
      <c r="R35" s="90">
        <f t="shared" si="19"/>
        <v>0</v>
      </c>
      <c r="S35" s="90">
        <f t="shared" si="19"/>
        <v>0</v>
      </c>
      <c r="T35" s="90">
        <f t="shared" si="18"/>
        <v>0</v>
      </c>
      <c r="U35" s="110">
        <f t="shared" si="16"/>
        <v>0</v>
      </c>
    </row>
    <row r="36" spans="2:21" ht="15" customHeight="1" x14ac:dyDescent="0.2">
      <c r="B36" s="105" t="s">
        <v>111</v>
      </c>
      <c r="C36" s="208"/>
      <c r="D36" s="111"/>
      <c r="E36" s="108"/>
      <c r="F36" s="108"/>
      <c r="G36" s="90">
        <f t="shared" si="13"/>
        <v>0</v>
      </c>
      <c r="H36" s="109"/>
      <c r="I36" s="90"/>
      <c r="J36" s="90">
        <f t="shared" si="14"/>
        <v>0</v>
      </c>
      <c r="K36" s="112">
        <f t="shared" si="17"/>
        <v>0</v>
      </c>
      <c r="L36" s="109"/>
      <c r="M36" s="109"/>
      <c r="N36" s="90">
        <f>IF(M36=0,0,(P36-R36-S36)*50%/M36)</f>
        <v>0</v>
      </c>
      <c r="O36" s="90">
        <f>IF(M36=0,0,(P36-S36)*50%/M36)</f>
        <v>0</v>
      </c>
      <c r="P36" s="109"/>
      <c r="Q36" s="109"/>
      <c r="R36" s="109"/>
      <c r="S36" s="109"/>
      <c r="T36" s="90">
        <f t="shared" si="18"/>
        <v>0</v>
      </c>
      <c r="U36" s="110">
        <f t="shared" si="16"/>
        <v>0</v>
      </c>
    </row>
    <row r="37" spans="2:21" ht="15" customHeight="1" x14ac:dyDescent="0.2">
      <c r="B37" s="105" t="s">
        <v>112</v>
      </c>
      <c r="C37" s="208"/>
      <c r="D37" s="114"/>
      <c r="E37" s="108"/>
      <c r="F37" s="108"/>
      <c r="G37" s="90">
        <f t="shared" si="13"/>
        <v>0</v>
      </c>
      <c r="H37" s="109"/>
      <c r="I37" s="90"/>
      <c r="J37" s="90">
        <f t="shared" si="14"/>
        <v>0</v>
      </c>
      <c r="K37" s="112">
        <f t="shared" si="17"/>
        <v>0</v>
      </c>
      <c r="L37" s="109"/>
      <c r="M37" s="109"/>
      <c r="N37" s="90">
        <f>IF(M37=0,0,(P37-R37-S37)*50%/M37)</f>
        <v>0</v>
      </c>
      <c r="O37" s="90">
        <f>IF(M37=0,0,(P37-S37)*50%/M37)</f>
        <v>0</v>
      </c>
      <c r="P37" s="109"/>
      <c r="Q37" s="109"/>
      <c r="R37" s="109"/>
      <c r="S37" s="109"/>
      <c r="T37" s="90">
        <f t="shared" si="18"/>
        <v>0</v>
      </c>
      <c r="U37" s="110">
        <f t="shared" si="16"/>
        <v>0</v>
      </c>
    </row>
    <row r="38" spans="2:21" ht="15" customHeight="1" x14ac:dyDescent="0.2">
      <c r="B38" s="105" t="s">
        <v>140</v>
      </c>
      <c r="C38" s="208"/>
      <c r="D38" s="111"/>
      <c r="E38" s="108"/>
      <c r="F38" s="108"/>
      <c r="G38" s="90">
        <f t="shared" si="13"/>
        <v>0</v>
      </c>
      <c r="H38" s="109"/>
      <c r="I38" s="90"/>
      <c r="J38" s="90">
        <f t="shared" si="14"/>
        <v>0</v>
      </c>
      <c r="K38" s="112">
        <f t="shared" si="17"/>
        <v>0</v>
      </c>
      <c r="L38" s="109"/>
      <c r="M38" s="109"/>
      <c r="N38" s="90">
        <f>IF(M38=0,0,(P38-R38-S38)*50%/M38)</f>
        <v>0</v>
      </c>
      <c r="O38" s="90">
        <f>IF(M38=0,0,(P38-S38)*50%/M38)</f>
        <v>0</v>
      </c>
      <c r="P38" s="109"/>
      <c r="Q38" s="109"/>
      <c r="R38" s="109"/>
      <c r="S38" s="109"/>
      <c r="T38" s="90">
        <f t="shared" si="18"/>
        <v>0</v>
      </c>
      <c r="U38" s="110">
        <f t="shared" si="16"/>
        <v>0</v>
      </c>
    </row>
    <row r="39" spans="2:21" ht="15" customHeight="1" x14ac:dyDescent="0.2">
      <c r="B39" s="105" t="s">
        <v>21</v>
      </c>
      <c r="C39" s="208"/>
      <c r="D39" s="44" t="s">
        <v>8</v>
      </c>
      <c r="E39" s="106">
        <f>E40+E41+E42</f>
        <v>0</v>
      </c>
      <c r="F39" s="106">
        <f>F40+F41+F42</f>
        <v>0</v>
      </c>
      <c r="G39" s="90">
        <f t="shared" si="13"/>
        <v>0</v>
      </c>
      <c r="H39" s="90">
        <f>H40+H41+H42</f>
        <v>0</v>
      </c>
      <c r="I39" s="90"/>
      <c r="J39" s="90">
        <f t="shared" si="14"/>
        <v>0</v>
      </c>
      <c r="K39" s="90">
        <f>K40+K41+K42</f>
        <v>0</v>
      </c>
      <c r="L39" s="90">
        <f>L40+L41+L42</f>
        <v>0</v>
      </c>
      <c r="M39" s="90"/>
      <c r="N39" s="90">
        <f t="shared" ref="N39:S39" si="20">N40+N41+N42</f>
        <v>0</v>
      </c>
      <c r="O39" s="90">
        <f t="shared" si="20"/>
        <v>0</v>
      </c>
      <c r="P39" s="90">
        <f t="shared" si="20"/>
        <v>0</v>
      </c>
      <c r="Q39" s="90">
        <f t="shared" si="20"/>
        <v>0</v>
      </c>
      <c r="R39" s="90">
        <f t="shared" si="20"/>
        <v>0</v>
      </c>
      <c r="S39" s="90">
        <f t="shared" si="20"/>
        <v>0</v>
      </c>
      <c r="T39" s="90">
        <f t="shared" si="18"/>
        <v>0</v>
      </c>
      <c r="U39" s="110">
        <f t="shared" si="16"/>
        <v>0</v>
      </c>
    </row>
    <row r="40" spans="2:21" ht="15" customHeight="1" x14ac:dyDescent="0.2">
      <c r="B40" s="105" t="s">
        <v>114</v>
      </c>
      <c r="C40" s="208"/>
      <c r="D40" s="111"/>
      <c r="E40" s="108"/>
      <c r="F40" s="108"/>
      <c r="G40" s="90">
        <f t="shared" si="13"/>
        <v>0</v>
      </c>
      <c r="H40" s="109"/>
      <c r="I40" s="90"/>
      <c r="J40" s="90">
        <f t="shared" si="14"/>
        <v>0</v>
      </c>
      <c r="K40" s="112">
        <f t="shared" si="17"/>
        <v>0</v>
      </c>
      <c r="L40" s="109"/>
      <c r="M40" s="109"/>
      <c r="N40" s="90">
        <f>IF(M40=0,0,(P40-R40-S40)*50%/M40)</f>
        <v>0</v>
      </c>
      <c r="O40" s="90">
        <f>IF(M40=0,0,(P40-S40)*50%/M40)</f>
        <v>0</v>
      </c>
      <c r="P40" s="109"/>
      <c r="Q40" s="109"/>
      <c r="R40" s="109"/>
      <c r="S40" s="109"/>
      <c r="T40" s="90">
        <f t="shared" si="18"/>
        <v>0</v>
      </c>
      <c r="U40" s="110">
        <f t="shared" si="16"/>
        <v>0</v>
      </c>
    </row>
    <row r="41" spans="2:21" ht="15" customHeight="1" x14ac:dyDescent="0.2">
      <c r="B41" s="105" t="s">
        <v>115</v>
      </c>
      <c r="C41" s="208"/>
      <c r="D41" s="111"/>
      <c r="E41" s="108"/>
      <c r="F41" s="108"/>
      <c r="G41" s="90">
        <f t="shared" si="13"/>
        <v>0</v>
      </c>
      <c r="H41" s="109"/>
      <c r="I41" s="90"/>
      <c r="J41" s="90">
        <f t="shared" si="14"/>
        <v>0</v>
      </c>
      <c r="K41" s="112">
        <f t="shared" si="17"/>
        <v>0</v>
      </c>
      <c r="L41" s="109"/>
      <c r="M41" s="109"/>
      <c r="N41" s="90">
        <f>IF(M41=0,0,(P41-R41-S41)*50%/M41)</f>
        <v>0</v>
      </c>
      <c r="O41" s="90">
        <f>IF(M41=0,0,(P41-S41)*50%/M41)</f>
        <v>0</v>
      </c>
      <c r="P41" s="109"/>
      <c r="Q41" s="109"/>
      <c r="R41" s="109"/>
      <c r="S41" s="109"/>
      <c r="T41" s="90">
        <f t="shared" si="18"/>
        <v>0</v>
      </c>
      <c r="U41" s="110">
        <f t="shared" si="16"/>
        <v>0</v>
      </c>
    </row>
    <row r="42" spans="2:21" ht="15" customHeight="1" x14ac:dyDescent="0.2">
      <c r="B42" s="105" t="s">
        <v>116</v>
      </c>
      <c r="C42" s="208"/>
      <c r="D42" s="111"/>
      <c r="E42" s="108"/>
      <c r="F42" s="108"/>
      <c r="G42" s="90">
        <f t="shared" si="13"/>
        <v>0</v>
      </c>
      <c r="H42" s="109"/>
      <c r="I42" s="90"/>
      <c r="J42" s="90">
        <f t="shared" si="14"/>
        <v>0</v>
      </c>
      <c r="K42" s="112">
        <f t="shared" si="17"/>
        <v>0</v>
      </c>
      <c r="L42" s="109"/>
      <c r="M42" s="109"/>
      <c r="N42" s="90">
        <f>IF(M42=0,0,(P42-R42-S42)*50%/M42)</f>
        <v>0</v>
      </c>
      <c r="O42" s="90">
        <f>IF(M42=0,0,(P42-S42)*50%/M42)</f>
        <v>0</v>
      </c>
      <c r="P42" s="109"/>
      <c r="Q42" s="109"/>
      <c r="R42" s="109"/>
      <c r="S42" s="109"/>
      <c r="T42" s="90">
        <f t="shared" si="18"/>
        <v>0</v>
      </c>
      <c r="U42" s="110">
        <f t="shared" si="16"/>
        <v>0</v>
      </c>
    </row>
    <row r="43" spans="2:21" ht="15" customHeight="1" x14ac:dyDescent="0.2">
      <c r="B43" s="105" t="s">
        <v>22</v>
      </c>
      <c r="C43" s="208"/>
      <c r="D43" s="44" t="s">
        <v>6</v>
      </c>
      <c r="E43" s="106">
        <f>E44+E45+E46</f>
        <v>0</v>
      </c>
      <c r="F43" s="106">
        <f>F44+F45+F46</f>
        <v>0</v>
      </c>
      <c r="G43" s="90">
        <f>E43-F43</f>
        <v>0</v>
      </c>
      <c r="H43" s="90">
        <f>H44+H45+H46</f>
        <v>0</v>
      </c>
      <c r="I43" s="90"/>
      <c r="J43" s="90">
        <f>G43-H43</f>
        <v>0</v>
      </c>
      <c r="K43" s="90">
        <f>K44+K45+K46</f>
        <v>0</v>
      </c>
      <c r="L43" s="90">
        <f>L44+L45+L46</f>
        <v>0</v>
      </c>
      <c r="M43" s="90"/>
      <c r="N43" s="90">
        <f t="shared" ref="N43:S43" si="21">N44+N45+N46</f>
        <v>0</v>
      </c>
      <c r="O43" s="90">
        <f t="shared" si="21"/>
        <v>0</v>
      </c>
      <c r="P43" s="90">
        <f t="shared" si="21"/>
        <v>0</v>
      </c>
      <c r="Q43" s="90">
        <f t="shared" si="21"/>
        <v>0</v>
      </c>
      <c r="R43" s="90">
        <f t="shared" si="21"/>
        <v>0</v>
      </c>
      <c r="S43" s="90">
        <f t="shared" si="21"/>
        <v>0</v>
      </c>
      <c r="T43" s="90">
        <f>J43-K43-N43+P43-Q43-R43-S43</f>
        <v>0</v>
      </c>
      <c r="U43" s="110">
        <f>(J43+T43)*50%</f>
        <v>0</v>
      </c>
    </row>
    <row r="44" spans="2:21" ht="15" customHeight="1" x14ac:dyDescent="0.2">
      <c r="B44" s="105" t="s">
        <v>268</v>
      </c>
      <c r="C44" s="208"/>
      <c r="D44" s="111"/>
      <c r="E44" s="108"/>
      <c r="F44" s="108"/>
      <c r="G44" s="90">
        <f>E44-F44</f>
        <v>0</v>
      </c>
      <c r="H44" s="109"/>
      <c r="I44" s="90"/>
      <c r="J44" s="90">
        <f>G44-H44</f>
        <v>0</v>
      </c>
      <c r="K44" s="112">
        <f>IF(G44=0,0,(1-H44/G44)*L44)</f>
        <v>0</v>
      </c>
      <c r="L44" s="109"/>
      <c r="M44" s="109"/>
      <c r="N44" s="90">
        <f>IF(M44=0,0,(P44-R44-S44)*50%/M44)</f>
        <v>0</v>
      </c>
      <c r="O44" s="90">
        <f>IF(M44=0,0,(P44-S44)*50%/M44)</f>
        <v>0</v>
      </c>
      <c r="P44" s="109"/>
      <c r="Q44" s="109"/>
      <c r="R44" s="109"/>
      <c r="S44" s="109"/>
      <c r="T44" s="90">
        <f>J44-K44-N44+P44-Q44-R44-S44</f>
        <v>0</v>
      </c>
      <c r="U44" s="110">
        <f>(J44+T44)*50%</f>
        <v>0</v>
      </c>
    </row>
    <row r="45" spans="2:21" ht="15" customHeight="1" x14ac:dyDescent="0.2">
      <c r="B45" s="105" t="s">
        <v>269</v>
      </c>
      <c r="C45" s="208"/>
      <c r="D45" s="111"/>
      <c r="E45" s="108"/>
      <c r="F45" s="108"/>
      <c r="G45" s="90">
        <f>E45-F45</f>
        <v>0</v>
      </c>
      <c r="H45" s="109"/>
      <c r="I45" s="90"/>
      <c r="J45" s="90">
        <f>G45-H45</f>
        <v>0</v>
      </c>
      <c r="K45" s="112">
        <f>IF(G45=0,0,(1-H45/G45)*L45)</f>
        <v>0</v>
      </c>
      <c r="L45" s="109"/>
      <c r="M45" s="109"/>
      <c r="N45" s="90">
        <f>IF(M45=0,0,(P45-R45-S45)*50%/M45)</f>
        <v>0</v>
      </c>
      <c r="O45" s="90">
        <f>IF(M45=0,0,(P45-S45)*50%/M45)</f>
        <v>0</v>
      </c>
      <c r="P45" s="109"/>
      <c r="Q45" s="109"/>
      <c r="R45" s="109"/>
      <c r="S45" s="109"/>
      <c r="T45" s="90">
        <f>J45-K45-N45+P45-Q45-R45-S45</f>
        <v>0</v>
      </c>
      <c r="U45" s="110">
        <f>(J45+T45)*50%</f>
        <v>0</v>
      </c>
    </row>
    <row r="46" spans="2:21" ht="15" customHeight="1" x14ac:dyDescent="0.2">
      <c r="B46" s="105" t="s">
        <v>270</v>
      </c>
      <c r="C46" s="208"/>
      <c r="D46" s="111"/>
      <c r="E46" s="108"/>
      <c r="F46" s="108"/>
      <c r="G46" s="90">
        <f>E46-F46</f>
        <v>0</v>
      </c>
      <c r="H46" s="109"/>
      <c r="I46" s="90"/>
      <c r="J46" s="90">
        <f>G46-H46</f>
        <v>0</v>
      </c>
      <c r="K46" s="112">
        <f>IF(G46=0,0,(1-H46/G46)*L46)</f>
        <v>0</v>
      </c>
      <c r="L46" s="109"/>
      <c r="M46" s="109"/>
      <c r="N46" s="90">
        <f>IF(M46=0,0,(P46-R46-S46)*50%/M46)</f>
        <v>0</v>
      </c>
      <c r="O46" s="90">
        <f>IF(M46=0,0,(P46-S46)*50%/M46)</f>
        <v>0</v>
      </c>
      <c r="P46" s="109"/>
      <c r="Q46" s="109"/>
      <c r="R46" s="109"/>
      <c r="S46" s="109"/>
      <c r="T46" s="90">
        <f>J46-K46-N46+P46-Q46-R46-S46</f>
        <v>0</v>
      </c>
      <c r="U46" s="110">
        <f>(J46+T46)*50%</f>
        <v>0</v>
      </c>
    </row>
    <row r="47" spans="2:21" ht="12.75" x14ac:dyDescent="0.2">
      <c r="B47" s="105" t="s">
        <v>60</v>
      </c>
      <c r="C47" s="208" t="s">
        <v>308</v>
      </c>
      <c r="D47" s="44" t="s">
        <v>167</v>
      </c>
      <c r="E47" s="106">
        <f>E48+E49+E50</f>
        <v>0</v>
      </c>
      <c r="F47" s="106">
        <f>F48+F49+F50</f>
        <v>0</v>
      </c>
      <c r="G47" s="90">
        <f t="shared" si="13"/>
        <v>0</v>
      </c>
      <c r="H47" s="90">
        <f>H48+H49+H50</f>
        <v>0</v>
      </c>
      <c r="I47" s="90"/>
      <c r="J47" s="90">
        <f t="shared" si="14"/>
        <v>0</v>
      </c>
      <c r="K47" s="90">
        <f>K48+K49+K50</f>
        <v>0</v>
      </c>
      <c r="L47" s="90">
        <f>L48+L49+L50</f>
        <v>0</v>
      </c>
      <c r="M47" s="90"/>
      <c r="N47" s="90">
        <f t="shared" ref="N47:S47" si="22">N48+N49+N50</f>
        <v>0</v>
      </c>
      <c r="O47" s="90">
        <f t="shared" si="22"/>
        <v>0</v>
      </c>
      <c r="P47" s="90">
        <f t="shared" si="22"/>
        <v>0</v>
      </c>
      <c r="Q47" s="90">
        <f t="shared" si="22"/>
        <v>0</v>
      </c>
      <c r="R47" s="90">
        <f t="shared" si="22"/>
        <v>0</v>
      </c>
      <c r="S47" s="90">
        <f t="shared" si="22"/>
        <v>0</v>
      </c>
      <c r="T47" s="90">
        <f t="shared" si="18"/>
        <v>0</v>
      </c>
      <c r="U47" s="110">
        <f t="shared" si="16"/>
        <v>0</v>
      </c>
    </row>
    <row r="48" spans="2:21" ht="15" customHeight="1" x14ac:dyDescent="0.2">
      <c r="B48" s="119" t="s">
        <v>63</v>
      </c>
      <c r="C48" s="209"/>
      <c r="D48" s="115"/>
      <c r="E48" s="116"/>
      <c r="F48" s="116"/>
      <c r="G48" s="90">
        <f t="shared" si="13"/>
        <v>0</v>
      </c>
      <c r="H48" s="117"/>
      <c r="I48" s="118"/>
      <c r="J48" s="90">
        <f t="shared" si="14"/>
        <v>0</v>
      </c>
      <c r="K48" s="112">
        <f t="shared" si="17"/>
        <v>0</v>
      </c>
      <c r="L48" s="117"/>
      <c r="M48" s="117"/>
      <c r="N48" s="90">
        <f>IF(M48=0,0,(P48-R48-S48)*50%/M48)</f>
        <v>0</v>
      </c>
      <c r="O48" s="90">
        <f>IF(M48=0,0,(P48-S48)*50%/M48)</f>
        <v>0</v>
      </c>
      <c r="P48" s="117"/>
      <c r="Q48" s="117"/>
      <c r="R48" s="117"/>
      <c r="S48" s="117"/>
      <c r="T48" s="90">
        <f t="shared" si="18"/>
        <v>0</v>
      </c>
      <c r="U48" s="110">
        <f t="shared" si="16"/>
        <v>0</v>
      </c>
    </row>
    <row r="49" spans="2:29" ht="15" customHeight="1" x14ac:dyDescent="0.2">
      <c r="B49" s="119" t="s">
        <v>64</v>
      </c>
      <c r="C49" s="209"/>
      <c r="D49" s="115"/>
      <c r="E49" s="116"/>
      <c r="F49" s="116"/>
      <c r="G49" s="90">
        <f t="shared" si="13"/>
        <v>0</v>
      </c>
      <c r="H49" s="117"/>
      <c r="I49" s="118"/>
      <c r="J49" s="90">
        <f t="shared" si="14"/>
        <v>0</v>
      </c>
      <c r="K49" s="112">
        <f t="shared" si="17"/>
        <v>0</v>
      </c>
      <c r="L49" s="117"/>
      <c r="M49" s="117"/>
      <c r="N49" s="90">
        <f>IF(M49=0,0,(P49-R49-S49)*50%/M49)</f>
        <v>0</v>
      </c>
      <c r="O49" s="90">
        <f>IF(M49=0,0,(P49-S49)*50%/M49)</f>
        <v>0</v>
      </c>
      <c r="P49" s="117"/>
      <c r="Q49" s="117"/>
      <c r="R49" s="117"/>
      <c r="S49" s="117"/>
      <c r="T49" s="90">
        <f t="shared" si="18"/>
        <v>0</v>
      </c>
      <c r="U49" s="110">
        <f t="shared" si="16"/>
        <v>0</v>
      </c>
    </row>
    <row r="50" spans="2:29" ht="15" customHeight="1" x14ac:dyDescent="0.2">
      <c r="B50" s="119" t="s">
        <v>65</v>
      </c>
      <c r="C50" s="209"/>
      <c r="D50" s="115"/>
      <c r="E50" s="108"/>
      <c r="F50" s="116"/>
      <c r="G50" s="90">
        <f t="shared" si="13"/>
        <v>0</v>
      </c>
      <c r="H50" s="117"/>
      <c r="I50" s="118"/>
      <c r="J50" s="90">
        <f t="shared" si="14"/>
        <v>0</v>
      </c>
      <c r="K50" s="112">
        <f t="shared" si="17"/>
        <v>0</v>
      </c>
      <c r="L50" s="117"/>
      <c r="M50" s="117"/>
      <c r="N50" s="90">
        <f>IF(M50=0,0,(P50-R50-S50)*50%/M50)</f>
        <v>0</v>
      </c>
      <c r="O50" s="90">
        <f>IF(M50=0,0,(P50-S50)*50%/M50)</f>
        <v>0</v>
      </c>
      <c r="P50" s="117"/>
      <c r="Q50" s="117"/>
      <c r="R50" s="117"/>
      <c r="S50" s="117"/>
      <c r="T50" s="90">
        <f t="shared" si="18"/>
        <v>0</v>
      </c>
      <c r="U50" s="110">
        <f t="shared" si="16"/>
        <v>0</v>
      </c>
    </row>
    <row r="51" spans="2:29" ht="12.75" x14ac:dyDescent="0.2">
      <c r="B51" s="119" t="s">
        <v>24</v>
      </c>
      <c r="C51" s="213" t="s">
        <v>356</v>
      </c>
      <c r="D51" s="120" t="s">
        <v>74</v>
      </c>
      <c r="E51" s="116"/>
      <c r="F51" s="116"/>
      <c r="G51" s="118">
        <f t="shared" si="13"/>
        <v>0</v>
      </c>
      <c r="H51" s="117"/>
      <c r="I51" s="117"/>
      <c r="J51" s="118">
        <f>G51-H51-I51</f>
        <v>0</v>
      </c>
      <c r="K51" s="118"/>
      <c r="L51" s="118"/>
      <c r="M51" s="121"/>
      <c r="N51" s="90"/>
      <c r="O51" s="118"/>
      <c r="P51" s="118"/>
      <c r="Q51" s="121"/>
      <c r="R51" s="118"/>
      <c r="S51" s="118"/>
      <c r="T51" s="90"/>
      <c r="U51" s="110">
        <f t="shared" si="16"/>
        <v>0</v>
      </c>
    </row>
    <row r="52" spans="2:29" ht="15" customHeight="1" x14ac:dyDescent="0.2">
      <c r="B52" s="122" t="s">
        <v>9</v>
      </c>
      <c r="C52" s="210"/>
      <c r="D52" s="123" t="s">
        <v>75</v>
      </c>
      <c r="E52" s="124">
        <f>E13+E17+E30+E47+E51</f>
        <v>0</v>
      </c>
      <c r="F52" s="124">
        <f>F13+F17+F30+F47+F51</f>
        <v>0</v>
      </c>
      <c r="G52" s="124">
        <f>G13+G17+G30+G47+G51</f>
        <v>0</v>
      </c>
      <c r="H52" s="124">
        <f>H13+H17+H30+H47+H51</f>
        <v>0</v>
      </c>
      <c r="I52" s="124">
        <f>I51</f>
        <v>0</v>
      </c>
      <c r="J52" s="124">
        <f>J13+J17+J30+J47+J51</f>
        <v>0</v>
      </c>
      <c r="K52" s="124">
        <f>K17+K30+K47</f>
        <v>0</v>
      </c>
      <c r="L52" s="124">
        <f>L17+L30+L47</f>
        <v>0</v>
      </c>
      <c r="M52" s="124"/>
      <c r="N52" s="124">
        <f>N17+N30+N47</f>
        <v>0</v>
      </c>
      <c r="O52" s="124">
        <f>O17+O30+O47</f>
        <v>0</v>
      </c>
      <c r="P52" s="124">
        <f>P13+P17+P30+P47</f>
        <v>0</v>
      </c>
      <c r="Q52" s="124">
        <f>Q13+Q17+Q30+Q47</f>
        <v>0</v>
      </c>
      <c r="R52" s="124">
        <f>R13+R17+R30+R47</f>
        <v>0</v>
      </c>
      <c r="S52" s="124">
        <f>S13+S17+S30+S47</f>
        <v>0</v>
      </c>
      <c r="T52" s="124">
        <f>T13+T17+T30+T47+T51</f>
        <v>0</v>
      </c>
      <c r="U52" s="125">
        <f>U13+U17+U30+U47+U51</f>
        <v>0</v>
      </c>
    </row>
    <row r="53" spans="2:29" ht="15" customHeight="1" x14ac:dyDescent="0.2">
      <c r="B53" s="102"/>
      <c r="C53" s="207"/>
      <c r="D53" s="103" t="s">
        <v>325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104"/>
    </row>
    <row r="54" spans="2:29" ht="15" customHeight="1" x14ac:dyDescent="0.2">
      <c r="B54" s="105" t="s">
        <v>71</v>
      </c>
      <c r="C54" s="208" t="s">
        <v>294</v>
      </c>
      <c r="D54" s="113" t="s">
        <v>13</v>
      </c>
      <c r="E54" s="109"/>
      <c r="F54" s="109"/>
      <c r="G54" s="90">
        <f>E54-F54</f>
        <v>0</v>
      </c>
      <c r="H54" s="109"/>
      <c r="I54" s="90"/>
      <c r="J54" s="90">
        <f>G54-H54</f>
        <v>0</v>
      </c>
      <c r="K54" s="112">
        <f>IF(G54=0,0,(1-H54/G54)*L54)</f>
        <v>0</v>
      </c>
      <c r="L54" s="109"/>
      <c r="M54" s="109"/>
      <c r="N54" s="90">
        <f>IF(M54=0,0,(P54-R54-S54)*50%/M54)</f>
        <v>0</v>
      </c>
      <c r="O54" s="90">
        <f>IF(M54=0,0,(P54-S54)*50%/M54)</f>
        <v>0</v>
      </c>
      <c r="P54" s="109"/>
      <c r="Q54" s="109"/>
      <c r="R54" s="109"/>
      <c r="S54" s="109"/>
      <c r="T54" s="90">
        <f>J54-K54-N54+P54-Q54-R54-S54</f>
        <v>0</v>
      </c>
      <c r="U54" s="110">
        <f>(J54+T54)*50%</f>
        <v>0</v>
      </c>
    </row>
    <row r="55" spans="2:29" ht="15" customHeight="1" x14ac:dyDescent="0.2">
      <c r="B55" s="105" t="s">
        <v>78</v>
      </c>
      <c r="C55" s="208" t="s">
        <v>295</v>
      </c>
      <c r="D55" s="113" t="s">
        <v>305</v>
      </c>
      <c r="E55" s="108"/>
      <c r="F55" s="109"/>
      <c r="G55" s="90">
        <f>E55-F55</f>
        <v>0</v>
      </c>
      <c r="H55" s="109"/>
      <c r="I55" s="90"/>
      <c r="J55" s="90">
        <f>G55-H55</f>
        <v>0</v>
      </c>
      <c r="K55" s="112">
        <f>IF(G55=0,0,(1-H55/G55)*L55)</f>
        <v>0</v>
      </c>
      <c r="L55" s="109"/>
      <c r="M55" s="109"/>
      <c r="N55" s="90">
        <f>IF(M55=0,0,(P55-R55-S55)*50%/M55)</f>
        <v>0</v>
      </c>
      <c r="O55" s="90">
        <f>IF(M55=0,0,(P55-S55)*50%/M55)</f>
        <v>0</v>
      </c>
      <c r="P55" s="109"/>
      <c r="Q55" s="109"/>
      <c r="R55" s="109"/>
      <c r="S55" s="109"/>
      <c r="T55" s="90">
        <f>J55-K55-N55+P55-Q55-R55-S55</f>
        <v>0</v>
      </c>
      <c r="U55" s="110">
        <f>(J55+T55)*50%</f>
        <v>0</v>
      </c>
    </row>
    <row r="56" spans="2:29" ht="15" customHeight="1" x14ac:dyDescent="0.2">
      <c r="B56" s="105" t="s">
        <v>90</v>
      </c>
      <c r="C56" s="208" t="s">
        <v>306</v>
      </c>
      <c r="D56" s="113" t="s">
        <v>307</v>
      </c>
      <c r="E56" s="108"/>
      <c r="F56" s="109"/>
      <c r="G56" s="90">
        <f>E56-F56</f>
        <v>0</v>
      </c>
      <c r="H56" s="109"/>
      <c r="I56" s="90"/>
      <c r="J56" s="90">
        <f>G56-H56</f>
        <v>0</v>
      </c>
      <c r="K56" s="112">
        <f>IF(G56=0,0,(1-H56/G56)*L56)</f>
        <v>0</v>
      </c>
      <c r="L56" s="109"/>
      <c r="M56" s="109"/>
      <c r="N56" s="90">
        <f>IF(M56=0,0,(P56-R56-S56)*50%/M56)</f>
        <v>0</v>
      </c>
      <c r="O56" s="90">
        <f>IF(M56=0,0,(P56-S56)*50%/M56)</f>
        <v>0</v>
      </c>
      <c r="P56" s="109"/>
      <c r="Q56" s="109"/>
      <c r="R56" s="109"/>
      <c r="S56" s="109"/>
      <c r="T56" s="90">
        <f>J56-K56-N56+P56-Q56-R56-S56</f>
        <v>0</v>
      </c>
      <c r="U56" s="110">
        <f>(J56+T56)*50%</f>
        <v>0</v>
      </c>
    </row>
    <row r="57" spans="2:29" ht="15" customHeight="1" x14ac:dyDescent="0.2">
      <c r="B57" s="105" t="s">
        <v>127</v>
      </c>
      <c r="C57" s="208" t="s">
        <v>296</v>
      </c>
      <c r="D57" s="113" t="s">
        <v>14</v>
      </c>
      <c r="E57" s="109"/>
      <c r="F57" s="109"/>
      <c r="G57" s="90">
        <f>E57-F57</f>
        <v>0</v>
      </c>
      <c r="H57" s="109"/>
      <c r="I57" s="90"/>
      <c r="J57" s="90">
        <f>G57-H57</f>
        <v>0</v>
      </c>
      <c r="K57" s="112">
        <f>IF(G57=0,0,(1-H57/G57)*L57)</f>
        <v>0</v>
      </c>
      <c r="L57" s="109"/>
      <c r="M57" s="109"/>
      <c r="N57" s="90">
        <f>IF(M57=0,0,(P57-R57-S57)*50%/M57)</f>
        <v>0</v>
      </c>
      <c r="O57" s="90">
        <f>IF(M57=0,0,(P57-S57)*50%/M57)</f>
        <v>0</v>
      </c>
      <c r="P57" s="109"/>
      <c r="Q57" s="109"/>
      <c r="R57" s="109"/>
      <c r="S57" s="109"/>
      <c r="T57" s="90">
        <f>J57-K57-N57+P57-Q57-R57-S57</f>
        <v>0</v>
      </c>
      <c r="U57" s="110">
        <f>(J57+T57)*50%</f>
        <v>0</v>
      </c>
    </row>
    <row r="58" spans="2:29" ht="15" customHeight="1" x14ac:dyDescent="0.2">
      <c r="B58" s="119" t="s">
        <v>141</v>
      </c>
      <c r="C58" s="209" t="s">
        <v>357</v>
      </c>
      <c r="D58" s="120" t="s">
        <v>76</v>
      </c>
      <c r="E58" s="116"/>
      <c r="F58" s="116"/>
      <c r="G58" s="118">
        <f>E58-F58</f>
        <v>0</v>
      </c>
      <c r="H58" s="117"/>
      <c r="I58" s="117"/>
      <c r="J58" s="118">
        <f>G58-H58-I58</f>
        <v>0</v>
      </c>
      <c r="K58" s="118"/>
      <c r="L58" s="118"/>
      <c r="M58" s="121"/>
      <c r="N58" s="90"/>
      <c r="O58" s="118"/>
      <c r="P58" s="118"/>
      <c r="Q58" s="121"/>
      <c r="R58" s="118"/>
      <c r="S58" s="118"/>
      <c r="T58" s="90"/>
      <c r="U58" s="110">
        <f>(J58+T58)*50%</f>
        <v>0</v>
      </c>
    </row>
    <row r="59" spans="2:29" ht="15" customHeight="1" x14ac:dyDescent="0.2">
      <c r="B59" s="40" t="s">
        <v>10</v>
      </c>
      <c r="C59" s="211"/>
      <c r="D59" s="126" t="s">
        <v>326</v>
      </c>
      <c r="E59" s="48">
        <f>E54+E55+E56+E57+E58</f>
        <v>0</v>
      </c>
      <c r="F59" s="48">
        <f>F54+F55+F56+F57+F58</f>
        <v>0</v>
      </c>
      <c r="G59" s="48">
        <f>G54+G55+G56+G57+G58</f>
        <v>0</v>
      </c>
      <c r="H59" s="48">
        <f>H54+H55+H56+H57+H58</f>
        <v>0</v>
      </c>
      <c r="I59" s="48">
        <f>I58</f>
        <v>0</v>
      </c>
      <c r="J59" s="48">
        <f>J54+J55+J56+J57+J58</f>
        <v>0</v>
      </c>
      <c r="K59" s="48">
        <f>K54+K55+K56+K57</f>
        <v>0</v>
      </c>
      <c r="L59" s="48">
        <f>L54+L55+L56+L57</f>
        <v>0</v>
      </c>
      <c r="M59" s="48"/>
      <c r="N59" s="48">
        <f t="shared" ref="N59:S59" si="23">N54+N55+N56+N57</f>
        <v>0</v>
      </c>
      <c r="O59" s="48">
        <f t="shared" si="23"/>
        <v>0</v>
      </c>
      <c r="P59" s="48">
        <f t="shared" si="23"/>
        <v>0</v>
      </c>
      <c r="Q59" s="48">
        <f t="shared" si="23"/>
        <v>0</v>
      </c>
      <c r="R59" s="48">
        <f t="shared" si="23"/>
        <v>0</v>
      </c>
      <c r="S59" s="48">
        <f t="shared" si="23"/>
        <v>0</v>
      </c>
      <c r="T59" s="48">
        <f>T54+T55+T56+T57+T58</f>
        <v>0</v>
      </c>
      <c r="U59" s="49">
        <f>U54+U55+U56+U57+U58</f>
        <v>0</v>
      </c>
    </row>
    <row r="60" spans="2:29" ht="15" customHeight="1" thickBot="1" x14ac:dyDescent="0.25">
      <c r="B60" s="127" t="s">
        <v>11</v>
      </c>
      <c r="C60" s="212"/>
      <c r="D60" s="128" t="s">
        <v>12</v>
      </c>
      <c r="E60" s="129">
        <f>E52+E59</f>
        <v>0</v>
      </c>
      <c r="F60" s="129">
        <f t="shared" ref="F60:L60" si="24">F52+F59</f>
        <v>0</v>
      </c>
      <c r="G60" s="129">
        <f t="shared" si="24"/>
        <v>0</v>
      </c>
      <c r="H60" s="129">
        <f t="shared" si="24"/>
        <v>0</v>
      </c>
      <c r="I60" s="129">
        <f t="shared" si="24"/>
        <v>0</v>
      </c>
      <c r="J60" s="129">
        <f t="shared" si="24"/>
        <v>0</v>
      </c>
      <c r="K60" s="129">
        <f t="shared" si="24"/>
        <v>0</v>
      </c>
      <c r="L60" s="129">
        <f t="shared" si="24"/>
        <v>0</v>
      </c>
      <c r="M60" s="129"/>
      <c r="N60" s="129">
        <f t="shared" ref="N60:U60" si="25">N52+N59</f>
        <v>0</v>
      </c>
      <c r="O60" s="129">
        <f t="shared" si="25"/>
        <v>0</v>
      </c>
      <c r="P60" s="129">
        <f t="shared" si="25"/>
        <v>0</v>
      </c>
      <c r="Q60" s="129">
        <f t="shared" si="25"/>
        <v>0</v>
      </c>
      <c r="R60" s="129">
        <f t="shared" si="25"/>
        <v>0</v>
      </c>
      <c r="S60" s="129">
        <f t="shared" si="25"/>
        <v>0</v>
      </c>
      <c r="T60" s="129">
        <f t="shared" si="25"/>
        <v>0</v>
      </c>
      <c r="U60" s="130">
        <f t="shared" si="25"/>
        <v>0</v>
      </c>
    </row>
    <row r="61" spans="2:29" ht="15" customHeight="1" thickTop="1" x14ac:dyDescent="0.2">
      <c r="B61" s="368" t="s">
        <v>319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</row>
    <row r="62" spans="2:29" ht="15" customHeight="1" x14ac:dyDescent="0.2"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2:29" ht="15" customHeight="1" x14ac:dyDescent="0.2"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2:29" ht="15" customHeight="1" x14ac:dyDescent="0.2"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6:29" ht="15" customHeight="1" x14ac:dyDescent="0.2"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6:29" ht="15" customHeight="1" x14ac:dyDescent="0.2"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6:29" ht="15" customHeight="1" x14ac:dyDescent="0.2"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6:29" ht="15" customHeight="1" x14ac:dyDescent="0.2"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6:29" ht="15" customHeight="1" x14ac:dyDescent="0.2"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6:29" ht="15" customHeight="1" x14ac:dyDescent="0.2"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6:29" ht="15" customHeight="1" x14ac:dyDescent="0.2"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6:29" ht="15" customHeight="1" x14ac:dyDescent="0.2"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6:29" ht="15" customHeight="1" x14ac:dyDescent="0.2"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6:29" ht="15" customHeight="1" x14ac:dyDescent="0.2"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6:29" ht="15" customHeight="1" x14ac:dyDescent="0.2"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6:29" ht="15" customHeight="1" x14ac:dyDescent="0.2"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6:29" ht="15" customHeight="1" x14ac:dyDescent="0.2"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  <row r="78" spans="6:29" ht="15" customHeight="1" x14ac:dyDescent="0.2"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</row>
    <row r="79" spans="6:29" ht="15" customHeight="1" x14ac:dyDescent="0.2"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</row>
    <row r="80" spans="6:29" ht="15" customHeight="1" x14ac:dyDescent="0.2"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</row>
    <row r="81" spans="6:29" ht="15" customHeight="1" x14ac:dyDescent="0.2"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</row>
    <row r="82" spans="6:29" ht="15" customHeight="1" x14ac:dyDescent="0.2"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</row>
    <row r="83" spans="6:29" ht="15" customHeight="1" x14ac:dyDescent="0.2">
      <c r="F83" s="47"/>
      <c r="G83" s="47"/>
      <c r="H83" s="47"/>
      <c r="I83" s="47"/>
      <c r="J83" s="47"/>
      <c r="K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</row>
    <row r="84" spans="6:29" ht="15" customHeight="1" x14ac:dyDescent="0.2">
      <c r="F84" s="47"/>
      <c r="G84" s="47"/>
      <c r="H84" s="47"/>
      <c r="I84" s="47"/>
      <c r="J84" s="47"/>
      <c r="K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</row>
    <row r="85" spans="6:29" ht="15" customHeight="1" x14ac:dyDescent="0.2">
      <c r="F85" s="47"/>
      <c r="G85" s="47"/>
      <c r="H85" s="47"/>
      <c r="I85" s="47"/>
      <c r="J85" s="47"/>
      <c r="K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</row>
    <row r="86" spans="6:29" ht="15" customHeight="1" x14ac:dyDescent="0.2">
      <c r="F86" s="47"/>
      <c r="G86" s="47"/>
      <c r="H86" s="47"/>
      <c r="I86" s="47"/>
      <c r="J86" s="47"/>
      <c r="K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</row>
    <row r="87" spans="6:29" ht="15" customHeight="1" x14ac:dyDescent="0.2"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</row>
    <row r="88" spans="6:29" ht="15" customHeight="1" x14ac:dyDescent="0.2"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</row>
    <row r="89" spans="6:29" ht="15" customHeight="1" x14ac:dyDescent="0.2"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</row>
    <row r="90" spans="6:29" ht="15" customHeight="1" x14ac:dyDescent="0.2"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</row>
    <row r="91" spans="6:29" ht="15" customHeight="1" x14ac:dyDescent="0.2"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</row>
    <row r="92" spans="6:29" ht="15" customHeight="1" x14ac:dyDescent="0.2"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</row>
    <row r="93" spans="6:29" ht="15" customHeight="1" x14ac:dyDescent="0.2"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</row>
    <row r="94" spans="6:29" ht="15" customHeight="1" x14ac:dyDescent="0.2"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</row>
    <row r="95" spans="6:29" ht="15" customHeight="1" x14ac:dyDescent="0.2"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</row>
    <row r="96" spans="6:29" ht="15" customHeight="1" x14ac:dyDescent="0.2"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</row>
    <row r="97" spans="18:29" ht="15" customHeight="1" x14ac:dyDescent="0.2"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</row>
    <row r="98" spans="18:29" ht="15" customHeight="1" x14ac:dyDescent="0.2"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</row>
    <row r="99" spans="18:29" ht="15" customHeight="1" x14ac:dyDescent="0.2"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</row>
    <row r="100" spans="18:29" ht="15" customHeight="1" x14ac:dyDescent="0.2"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</row>
    <row r="101" spans="18:29" ht="15" customHeight="1" x14ac:dyDescent="0.2"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</row>
    <row r="102" spans="18:29" ht="15" customHeight="1" x14ac:dyDescent="0.2"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</row>
    <row r="103" spans="18:29" ht="15" customHeight="1" x14ac:dyDescent="0.2"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</row>
    <row r="104" spans="18:29" ht="15" customHeight="1" x14ac:dyDescent="0.2"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</row>
    <row r="105" spans="18:29" ht="15" customHeight="1" x14ac:dyDescent="0.2"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</row>
    <row r="106" spans="18:29" ht="15" customHeight="1" x14ac:dyDescent="0.2"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</row>
    <row r="107" spans="18:29" ht="15" customHeight="1" x14ac:dyDescent="0.2"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</row>
    <row r="108" spans="18:29" ht="15" customHeight="1" x14ac:dyDescent="0.2"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</row>
    <row r="109" spans="18:29" ht="15" customHeight="1" x14ac:dyDescent="0.2"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</row>
    <row r="110" spans="18:29" ht="15" customHeight="1" x14ac:dyDescent="0.2"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</row>
    <row r="111" spans="18:29" ht="15" customHeight="1" x14ac:dyDescent="0.2"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</row>
    <row r="112" spans="18:29" ht="15" customHeight="1" x14ac:dyDescent="0.2"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</row>
    <row r="113" spans="18:29" ht="15" customHeight="1" x14ac:dyDescent="0.2"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</row>
    <row r="114" spans="18:29" ht="15" customHeight="1" x14ac:dyDescent="0.2"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</row>
    <row r="115" spans="18:29" ht="15" customHeight="1" x14ac:dyDescent="0.2"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</row>
    <row r="116" spans="18:29" ht="15" customHeight="1" x14ac:dyDescent="0.2"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</row>
    <row r="117" spans="18:29" ht="15" customHeight="1" x14ac:dyDescent="0.2"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</row>
    <row r="118" spans="18:29" ht="15" customHeight="1" x14ac:dyDescent="0.2"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</row>
    <row r="119" spans="18:29" ht="15" customHeight="1" x14ac:dyDescent="0.2"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</row>
    <row r="120" spans="18:29" ht="15" customHeight="1" x14ac:dyDescent="0.2"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</row>
    <row r="121" spans="18:29" ht="15" customHeight="1" x14ac:dyDescent="0.2"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</row>
    <row r="122" spans="18:29" ht="15" customHeight="1" x14ac:dyDescent="0.2"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</row>
    <row r="123" spans="18:29" ht="15" customHeight="1" x14ac:dyDescent="0.2"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</row>
    <row r="124" spans="18:29" ht="15" customHeight="1" x14ac:dyDescent="0.2"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</row>
    <row r="125" spans="18:29" ht="15" customHeight="1" x14ac:dyDescent="0.2"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</row>
    <row r="126" spans="18:29" ht="15" customHeight="1" x14ac:dyDescent="0.2"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</row>
  </sheetData>
  <mergeCells count="23">
    <mergeCell ref="B3:U3"/>
    <mergeCell ref="I5:I9"/>
    <mergeCell ref="Q5:Q9"/>
    <mergeCell ref="J5:J9"/>
    <mergeCell ref="L5:L9"/>
    <mergeCell ref="E5:E10"/>
    <mergeCell ref="Q4:R4"/>
    <mergeCell ref="K5:K9"/>
    <mergeCell ref="G5:G9"/>
    <mergeCell ref="H5:H9"/>
    <mergeCell ref="B5:B10"/>
    <mergeCell ref="D5:D10"/>
    <mergeCell ref="R5:R9"/>
    <mergeCell ref="N5:N9"/>
    <mergeCell ref="P5:P9"/>
    <mergeCell ref="B61:U61"/>
    <mergeCell ref="U5:U9"/>
    <mergeCell ref="O5:O9"/>
    <mergeCell ref="C5:C10"/>
    <mergeCell ref="M5:M9"/>
    <mergeCell ref="S5:S9"/>
    <mergeCell ref="F5:F10"/>
    <mergeCell ref="T5:T9"/>
  </mergeCells>
  <phoneticPr fontId="0" type="noConversion"/>
  <printOptions horizontalCentered="1" verticalCentered="1"/>
  <pageMargins left="0.17" right="0.17" top="0.92" bottom="0.21" header="0.17" footer="0.17"/>
  <pageSetup scale="28" orientation="landscape" r:id="rId1"/>
  <headerFooter alignWithMargins="0">
    <oddFooter>&amp;R&amp;"Arial Narrow,Regular"Страна &amp;P од &amp;N</oddFooter>
  </headerFooter>
  <ignoredErrors>
    <ignoredError sqref="G17:G18 G22 G26 G30:G31 G35 G39 G43 G47 J17 J30 I52 I59 K22 K26 K35 K39 K43 K47 N22:O22 N26:O26 N35:O35 N39:O39 N43:O43 N47:O47 U17 T30:U30" formula="1"/>
    <ignoredError sqref="C17 C30 C54:C57 D11:U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E180"/>
  <sheetViews>
    <sheetView showGridLines="0"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80" customWidth="1"/>
    <col min="3" max="3" width="56.42578125" style="2" customWidth="1"/>
    <col min="4" max="4" width="16.7109375" style="2" customWidth="1"/>
    <col min="5" max="5" width="16.7109375" style="1" customWidth="1"/>
    <col min="6" max="16384" width="8.85546875" style="1"/>
  </cols>
  <sheetData>
    <row r="1" spans="2:5" ht="15" customHeight="1" x14ac:dyDescent="0.2">
      <c r="C1" s="1"/>
      <c r="D1" s="1"/>
    </row>
    <row r="2" spans="2:5" ht="15" customHeight="1" x14ac:dyDescent="0.2">
      <c r="C2" s="1"/>
      <c r="D2" s="1"/>
    </row>
    <row r="3" spans="2:5" s="2" customFormat="1" ht="15" customHeight="1" x14ac:dyDescent="0.2">
      <c r="B3" s="348" t="s">
        <v>340</v>
      </c>
      <c r="C3" s="348"/>
      <c r="D3" s="348"/>
      <c r="E3" s="348"/>
    </row>
    <row r="4" spans="2:5" s="2" customFormat="1" ht="15" customHeight="1" thickBot="1" x14ac:dyDescent="0.25">
      <c r="B4" s="51"/>
      <c r="C4" s="131"/>
      <c r="D4" s="95"/>
      <c r="E4" s="95" t="s">
        <v>4</v>
      </c>
    </row>
    <row r="5" spans="2:5" s="2" customFormat="1" ht="15" customHeight="1" thickTop="1" x14ac:dyDescent="0.2">
      <c r="B5" s="350" t="s">
        <v>169</v>
      </c>
      <c r="C5" s="354" t="s">
        <v>43</v>
      </c>
      <c r="D5" s="243">
        <f>'Naslovna strana'!C11</f>
        <v>0</v>
      </c>
      <c r="E5" s="375">
        <f>'Naslovna strana'!C11</f>
        <v>0</v>
      </c>
    </row>
    <row r="6" spans="2:5" s="2" customFormat="1" ht="15" customHeight="1" x14ac:dyDescent="0.2">
      <c r="B6" s="351"/>
      <c r="C6" s="355"/>
      <c r="D6" s="242" t="s">
        <v>168</v>
      </c>
      <c r="E6" s="376"/>
    </row>
    <row r="7" spans="2:5" s="2" customFormat="1" ht="15" customHeight="1" x14ac:dyDescent="0.2">
      <c r="B7" s="102" t="s">
        <v>16</v>
      </c>
      <c r="C7" s="217" t="s">
        <v>178</v>
      </c>
      <c r="D7" s="218"/>
      <c r="E7" s="83"/>
    </row>
    <row r="8" spans="2:5" s="2" customFormat="1" ht="15" customHeight="1" x14ac:dyDescent="0.2">
      <c r="B8" s="133" t="s">
        <v>17</v>
      </c>
      <c r="C8" s="134" t="s">
        <v>300</v>
      </c>
      <c r="D8" s="135"/>
      <c r="E8" s="84"/>
    </row>
    <row r="9" spans="2:5" s="2" customFormat="1" ht="30" customHeight="1" x14ac:dyDescent="0.2">
      <c r="B9" s="133" t="s">
        <v>18</v>
      </c>
      <c r="C9" s="134" t="s">
        <v>221</v>
      </c>
      <c r="D9" s="135"/>
      <c r="E9" s="84"/>
    </row>
    <row r="10" spans="2:5" s="2" customFormat="1" ht="15" customHeight="1" x14ac:dyDescent="0.2">
      <c r="B10" s="133" t="s">
        <v>60</v>
      </c>
      <c r="C10" s="134" t="s">
        <v>220</v>
      </c>
      <c r="D10" s="135"/>
      <c r="E10" s="84"/>
    </row>
    <row r="11" spans="2:5" s="2" customFormat="1" ht="15" customHeight="1" x14ac:dyDescent="0.2">
      <c r="B11" s="133" t="s">
        <v>24</v>
      </c>
      <c r="C11" s="134" t="s">
        <v>219</v>
      </c>
      <c r="D11" s="135"/>
      <c r="E11" s="84"/>
    </row>
    <row r="12" spans="2:5" s="2" customFormat="1" ht="15" customHeight="1" x14ac:dyDescent="0.2">
      <c r="B12" s="136" t="s">
        <v>71</v>
      </c>
      <c r="C12" s="134" t="s">
        <v>309</v>
      </c>
      <c r="D12" s="135"/>
      <c r="E12" s="261">
        <f>IF('6. Gubici u sistemu'!E9&gt;0,0,('6. Gubici u sistemu'!E9*-1))</f>
        <v>0</v>
      </c>
    </row>
    <row r="13" spans="2:5" s="2" customFormat="1" ht="15" customHeight="1" x14ac:dyDescent="0.2">
      <c r="B13" s="136" t="s">
        <v>78</v>
      </c>
      <c r="C13" s="137" t="s">
        <v>39</v>
      </c>
      <c r="D13" s="135"/>
      <c r="E13" s="84"/>
    </row>
    <row r="14" spans="2:5" s="2" customFormat="1" ht="15" customHeight="1" thickBot="1" x14ac:dyDescent="0.25">
      <c r="B14" s="75" t="s">
        <v>90</v>
      </c>
      <c r="C14" s="192" t="s">
        <v>298</v>
      </c>
      <c r="D14" s="193">
        <f>D7+D8+D9+D10+D11+D12+D13</f>
        <v>0</v>
      </c>
      <c r="E14" s="226">
        <f>E7+E8+E9+E10+E11+E12+E13</f>
        <v>0</v>
      </c>
    </row>
    <row r="15" spans="2:5" s="2" customFormat="1" ht="15" customHeight="1" thickTop="1" x14ac:dyDescent="0.2">
      <c r="B15" s="51"/>
      <c r="D15" s="138"/>
    </row>
    <row r="16" spans="2:5" s="2" customFormat="1" ht="15" customHeight="1" x14ac:dyDescent="0.2">
      <c r="B16" s="51"/>
      <c r="C16" s="139"/>
      <c r="D16" s="140"/>
    </row>
    <row r="17" spans="3:4" ht="15" customHeight="1" x14ac:dyDescent="0.2">
      <c r="C17" s="1"/>
      <c r="D17" s="1"/>
    </row>
    <row r="18" spans="3:4" ht="15" customHeight="1" x14ac:dyDescent="0.2">
      <c r="C18" s="1"/>
      <c r="D18" s="1"/>
    </row>
    <row r="19" spans="3:4" ht="15" customHeight="1" x14ac:dyDescent="0.2">
      <c r="C19" s="1"/>
      <c r="D19" s="1"/>
    </row>
    <row r="20" spans="3:4" ht="15" customHeight="1" x14ac:dyDescent="0.2">
      <c r="C20" s="1"/>
      <c r="D20" s="1"/>
    </row>
    <row r="21" spans="3:4" ht="15" customHeight="1" x14ac:dyDescent="0.2">
      <c r="C21" s="1"/>
      <c r="D21" s="1"/>
    </row>
    <row r="22" spans="3:4" ht="15" customHeight="1" x14ac:dyDescent="0.2">
      <c r="C22" s="1"/>
      <c r="D22" s="1"/>
    </row>
    <row r="23" spans="3:4" ht="15" customHeight="1" x14ac:dyDescent="0.2">
      <c r="C23" s="1"/>
      <c r="D23" s="1"/>
    </row>
    <row r="24" spans="3:4" ht="15" customHeight="1" x14ac:dyDescent="0.2">
      <c r="C24" s="1"/>
      <c r="D24" s="1"/>
    </row>
    <row r="25" spans="3:4" ht="15" customHeight="1" x14ac:dyDescent="0.2">
      <c r="C25" s="1"/>
      <c r="D25" s="1"/>
    </row>
    <row r="26" spans="3:4" ht="15" customHeight="1" x14ac:dyDescent="0.2">
      <c r="C26" s="1"/>
      <c r="D26" s="1"/>
    </row>
    <row r="27" spans="3:4" ht="15" customHeight="1" x14ac:dyDescent="0.2">
      <c r="C27" s="1"/>
      <c r="D27" s="1"/>
    </row>
    <row r="28" spans="3:4" ht="15" customHeight="1" x14ac:dyDescent="0.2">
      <c r="C28" s="1"/>
      <c r="D28" s="1"/>
    </row>
    <row r="29" spans="3:4" ht="15" customHeight="1" x14ac:dyDescent="0.2">
      <c r="C29" s="1"/>
      <c r="D29" s="1"/>
    </row>
    <row r="30" spans="3:4" ht="15" customHeight="1" x14ac:dyDescent="0.2">
      <c r="C30" s="1"/>
      <c r="D30" s="1"/>
    </row>
    <row r="31" spans="3:4" ht="15" customHeight="1" x14ac:dyDescent="0.2">
      <c r="C31" s="1"/>
      <c r="D31" s="1"/>
    </row>
    <row r="32" spans="3:4" ht="15" customHeight="1" x14ac:dyDescent="0.2">
      <c r="C32" s="1"/>
      <c r="D32" s="1"/>
    </row>
    <row r="33" spans="3:4" ht="15" customHeight="1" x14ac:dyDescent="0.2">
      <c r="C33" s="1"/>
      <c r="D33" s="1"/>
    </row>
    <row r="34" spans="3:4" ht="15" customHeight="1" x14ac:dyDescent="0.2">
      <c r="C34" s="1"/>
      <c r="D34" s="1"/>
    </row>
    <row r="35" spans="3:4" ht="15" customHeight="1" x14ac:dyDescent="0.2">
      <c r="C35" s="1"/>
      <c r="D35" s="1"/>
    </row>
    <row r="36" spans="3:4" ht="15" customHeight="1" x14ac:dyDescent="0.2">
      <c r="C36" s="1"/>
      <c r="D36" s="1"/>
    </row>
    <row r="37" spans="3:4" ht="15" customHeight="1" x14ac:dyDescent="0.2">
      <c r="C37" s="1"/>
      <c r="D37" s="1"/>
    </row>
    <row r="38" spans="3:4" ht="15" customHeight="1" x14ac:dyDescent="0.2">
      <c r="C38" s="1"/>
      <c r="D38" s="1"/>
    </row>
    <row r="39" spans="3:4" ht="15" customHeight="1" x14ac:dyDescent="0.2">
      <c r="C39" s="1"/>
      <c r="D39" s="1"/>
    </row>
    <row r="40" spans="3:4" ht="15" customHeight="1" x14ac:dyDescent="0.2">
      <c r="C40" s="1"/>
      <c r="D40" s="1"/>
    </row>
    <row r="41" spans="3:4" ht="15" customHeight="1" x14ac:dyDescent="0.2">
      <c r="C41" s="1"/>
      <c r="D41" s="1"/>
    </row>
    <row r="42" spans="3:4" ht="15" customHeight="1" x14ac:dyDescent="0.2">
      <c r="C42" s="1"/>
      <c r="D42" s="1"/>
    </row>
    <row r="43" spans="3:4" ht="15" customHeight="1" x14ac:dyDescent="0.2">
      <c r="C43" s="1"/>
      <c r="D43" s="1"/>
    </row>
    <row r="44" spans="3:4" ht="15" customHeight="1" x14ac:dyDescent="0.2">
      <c r="C44" s="1"/>
      <c r="D44" s="1"/>
    </row>
    <row r="45" spans="3:4" ht="15" customHeight="1" x14ac:dyDescent="0.2">
      <c r="C45" s="1"/>
      <c r="D45" s="1"/>
    </row>
    <row r="46" spans="3:4" ht="15" customHeight="1" x14ac:dyDescent="0.2">
      <c r="C46" s="1"/>
      <c r="D46" s="1"/>
    </row>
    <row r="47" spans="3:4" ht="15" customHeight="1" x14ac:dyDescent="0.2">
      <c r="C47" s="1"/>
      <c r="D47" s="1"/>
    </row>
    <row r="48" spans="3:4" ht="15" customHeight="1" x14ac:dyDescent="0.2">
      <c r="C48" s="1"/>
      <c r="D48" s="1"/>
    </row>
    <row r="49" spans="3:4" ht="15" customHeight="1" x14ac:dyDescent="0.2">
      <c r="C49" s="1"/>
      <c r="D49" s="1"/>
    </row>
    <row r="50" spans="3:4" ht="15" customHeight="1" x14ac:dyDescent="0.2">
      <c r="C50" s="1"/>
      <c r="D50" s="1"/>
    </row>
    <row r="51" spans="3:4" ht="15" customHeight="1" x14ac:dyDescent="0.2">
      <c r="C51" s="1"/>
      <c r="D51" s="1"/>
    </row>
    <row r="52" spans="3:4" ht="15" customHeight="1" x14ac:dyDescent="0.2">
      <c r="C52" s="1"/>
      <c r="D52" s="1"/>
    </row>
    <row r="53" spans="3:4" ht="15" customHeight="1" x14ac:dyDescent="0.2">
      <c r="C53" s="1"/>
      <c r="D53" s="1"/>
    </row>
    <row r="54" spans="3:4" ht="15" customHeight="1" x14ac:dyDescent="0.2">
      <c r="C54" s="1"/>
      <c r="D54" s="1"/>
    </row>
    <row r="55" spans="3:4" ht="15" customHeight="1" x14ac:dyDescent="0.2">
      <c r="C55" s="1"/>
      <c r="D55" s="1"/>
    </row>
    <row r="56" spans="3:4" ht="15" customHeight="1" x14ac:dyDescent="0.2">
      <c r="C56" s="1"/>
      <c r="D56" s="1"/>
    </row>
    <row r="57" spans="3:4" ht="15" customHeight="1" x14ac:dyDescent="0.2">
      <c r="C57" s="1"/>
      <c r="D57" s="1"/>
    </row>
    <row r="58" spans="3:4" ht="15" customHeight="1" x14ac:dyDescent="0.2">
      <c r="C58" s="1"/>
      <c r="D58" s="1"/>
    </row>
    <row r="59" spans="3:4" ht="15" customHeight="1" x14ac:dyDescent="0.2">
      <c r="C59" s="1"/>
      <c r="D59" s="1"/>
    </row>
    <row r="60" spans="3:4" ht="15" customHeight="1" x14ac:dyDescent="0.2">
      <c r="C60" s="1"/>
      <c r="D60" s="1"/>
    </row>
    <row r="61" spans="3:4" ht="15" customHeight="1" x14ac:dyDescent="0.2">
      <c r="C61" s="1"/>
      <c r="D61" s="1"/>
    </row>
    <row r="62" spans="3:4" ht="15" customHeight="1" x14ac:dyDescent="0.2">
      <c r="C62" s="1"/>
      <c r="D62" s="1"/>
    </row>
    <row r="63" spans="3:4" ht="15" customHeight="1" x14ac:dyDescent="0.2">
      <c r="C63" s="1"/>
      <c r="D63" s="1"/>
    </row>
    <row r="64" spans="3:4" ht="15" customHeight="1" x14ac:dyDescent="0.2">
      <c r="C64" s="1"/>
      <c r="D64" s="1"/>
    </row>
    <row r="65" spans="3:4" ht="15" customHeight="1" x14ac:dyDescent="0.2">
      <c r="C65" s="1"/>
      <c r="D65" s="1"/>
    </row>
    <row r="66" spans="3:4" ht="15" customHeight="1" x14ac:dyDescent="0.2">
      <c r="C66" s="1"/>
      <c r="D66" s="1"/>
    </row>
    <row r="67" spans="3:4" ht="15" customHeight="1" x14ac:dyDescent="0.2">
      <c r="C67" s="1"/>
      <c r="D67" s="1"/>
    </row>
    <row r="68" spans="3:4" ht="15" customHeight="1" x14ac:dyDescent="0.2">
      <c r="C68" s="1"/>
      <c r="D68" s="1"/>
    </row>
    <row r="69" spans="3:4" ht="15" customHeight="1" x14ac:dyDescent="0.2">
      <c r="C69" s="1"/>
      <c r="D69" s="1"/>
    </row>
    <row r="70" spans="3:4" ht="15" customHeight="1" x14ac:dyDescent="0.2">
      <c r="C70" s="1"/>
      <c r="D70" s="1"/>
    </row>
    <row r="71" spans="3:4" ht="15" customHeight="1" x14ac:dyDescent="0.2">
      <c r="C71" s="1"/>
      <c r="D71" s="1"/>
    </row>
    <row r="72" spans="3:4" ht="15" customHeight="1" x14ac:dyDescent="0.2">
      <c r="C72" s="1"/>
      <c r="D72" s="1"/>
    </row>
    <row r="73" spans="3:4" ht="15" customHeight="1" x14ac:dyDescent="0.2">
      <c r="C73" s="1"/>
      <c r="D73" s="1"/>
    </row>
    <row r="74" spans="3:4" ht="15" customHeight="1" x14ac:dyDescent="0.2">
      <c r="C74" s="1"/>
      <c r="D74" s="1"/>
    </row>
    <row r="75" spans="3:4" ht="15" customHeight="1" x14ac:dyDescent="0.2">
      <c r="C75" s="1"/>
      <c r="D75" s="1"/>
    </row>
    <row r="76" spans="3:4" ht="15" customHeight="1" x14ac:dyDescent="0.2">
      <c r="C76" s="1"/>
      <c r="D76" s="1"/>
    </row>
    <row r="77" spans="3:4" ht="15" customHeight="1" x14ac:dyDescent="0.2">
      <c r="C77" s="1"/>
      <c r="D77" s="1"/>
    </row>
    <row r="78" spans="3:4" ht="15" customHeight="1" x14ac:dyDescent="0.2">
      <c r="C78" s="1"/>
      <c r="D78" s="1"/>
    </row>
    <row r="79" spans="3:4" ht="15" customHeight="1" x14ac:dyDescent="0.2">
      <c r="C79" s="1"/>
      <c r="D79" s="1"/>
    </row>
    <row r="80" spans="3:4" ht="15" customHeight="1" x14ac:dyDescent="0.2">
      <c r="C80" s="1"/>
      <c r="D80" s="1"/>
    </row>
    <row r="81" spans="3:4" ht="15" customHeight="1" x14ac:dyDescent="0.2">
      <c r="C81" s="1"/>
      <c r="D81" s="1"/>
    </row>
    <row r="82" spans="3:4" ht="15" customHeight="1" x14ac:dyDescent="0.2">
      <c r="C82" s="1"/>
      <c r="D82" s="1"/>
    </row>
    <row r="83" spans="3:4" ht="15" customHeight="1" x14ac:dyDescent="0.2">
      <c r="C83" s="1"/>
      <c r="D83" s="1"/>
    </row>
    <row r="84" spans="3:4" ht="15" customHeight="1" x14ac:dyDescent="0.2">
      <c r="C84" s="1"/>
      <c r="D84" s="1"/>
    </row>
    <row r="85" spans="3:4" ht="15" customHeight="1" x14ac:dyDescent="0.2">
      <c r="C85" s="1"/>
      <c r="D85" s="1"/>
    </row>
    <row r="86" spans="3:4" ht="15" customHeight="1" x14ac:dyDescent="0.2">
      <c r="C86" s="1"/>
      <c r="D86" s="1"/>
    </row>
    <row r="87" spans="3:4" ht="15" customHeight="1" x14ac:dyDescent="0.2">
      <c r="C87" s="1"/>
      <c r="D87" s="1"/>
    </row>
    <row r="88" spans="3:4" ht="15" customHeight="1" x14ac:dyDescent="0.2">
      <c r="C88" s="1"/>
      <c r="D88" s="1"/>
    </row>
    <row r="89" spans="3:4" ht="15" customHeight="1" x14ac:dyDescent="0.2">
      <c r="C89" s="1"/>
      <c r="D89" s="1"/>
    </row>
    <row r="90" spans="3:4" ht="15" customHeight="1" x14ac:dyDescent="0.2">
      <c r="C90" s="1"/>
      <c r="D90" s="1"/>
    </row>
    <row r="91" spans="3:4" ht="15" customHeight="1" x14ac:dyDescent="0.2">
      <c r="C91" s="1"/>
      <c r="D91" s="1"/>
    </row>
    <row r="92" spans="3:4" ht="15" customHeight="1" x14ac:dyDescent="0.2">
      <c r="C92" s="1"/>
      <c r="D92" s="1"/>
    </row>
    <row r="93" spans="3:4" ht="15" customHeight="1" x14ac:dyDescent="0.2">
      <c r="C93" s="1"/>
      <c r="D93" s="1"/>
    </row>
    <row r="94" spans="3:4" ht="15" customHeight="1" x14ac:dyDescent="0.2">
      <c r="C94" s="1"/>
      <c r="D94" s="1"/>
    </row>
    <row r="95" spans="3:4" ht="15" customHeight="1" x14ac:dyDescent="0.2">
      <c r="C95" s="1"/>
      <c r="D95" s="1"/>
    </row>
    <row r="96" spans="3:4" ht="15" customHeight="1" x14ac:dyDescent="0.2">
      <c r="C96" s="1"/>
      <c r="D96" s="1"/>
    </row>
    <row r="97" spans="3:4" ht="15" customHeight="1" x14ac:dyDescent="0.2">
      <c r="C97" s="1"/>
      <c r="D97" s="1"/>
    </row>
    <row r="98" spans="3:4" ht="15" customHeight="1" x14ac:dyDescent="0.2">
      <c r="C98" s="1"/>
      <c r="D98" s="1"/>
    </row>
    <row r="99" spans="3:4" ht="15" customHeight="1" x14ac:dyDescent="0.2">
      <c r="C99" s="1"/>
      <c r="D99" s="1"/>
    </row>
    <row r="100" spans="3:4" ht="15" customHeight="1" x14ac:dyDescent="0.2">
      <c r="C100" s="1"/>
      <c r="D100" s="1"/>
    </row>
    <row r="101" spans="3:4" ht="15" customHeight="1" x14ac:dyDescent="0.2">
      <c r="C101" s="1"/>
      <c r="D101" s="1"/>
    </row>
    <row r="102" spans="3:4" ht="15" customHeight="1" x14ac:dyDescent="0.2">
      <c r="C102" s="1"/>
      <c r="D102" s="1"/>
    </row>
    <row r="103" spans="3:4" ht="15" customHeight="1" x14ac:dyDescent="0.2">
      <c r="C103" s="1"/>
      <c r="D103" s="1"/>
    </row>
    <row r="104" spans="3:4" ht="15" customHeight="1" x14ac:dyDescent="0.2">
      <c r="C104" s="1"/>
      <c r="D104" s="1"/>
    </row>
    <row r="105" spans="3:4" ht="15" customHeight="1" x14ac:dyDescent="0.2">
      <c r="C105" s="1"/>
      <c r="D105" s="1"/>
    </row>
    <row r="106" spans="3:4" ht="15" customHeight="1" x14ac:dyDescent="0.2">
      <c r="C106" s="1"/>
      <c r="D106" s="1"/>
    </row>
    <row r="107" spans="3:4" ht="15" customHeight="1" x14ac:dyDescent="0.2">
      <c r="C107" s="1"/>
      <c r="D107" s="1"/>
    </row>
    <row r="108" spans="3:4" ht="15" customHeight="1" x14ac:dyDescent="0.2">
      <c r="C108" s="1"/>
      <c r="D108" s="1"/>
    </row>
    <row r="109" spans="3:4" ht="15" customHeight="1" x14ac:dyDescent="0.2">
      <c r="C109" s="1"/>
      <c r="D109" s="1"/>
    </row>
    <row r="110" spans="3:4" ht="15" customHeight="1" x14ac:dyDescent="0.2">
      <c r="C110" s="1"/>
      <c r="D110" s="1"/>
    </row>
    <row r="111" spans="3:4" ht="15" customHeight="1" x14ac:dyDescent="0.2">
      <c r="C111" s="1"/>
      <c r="D111" s="1"/>
    </row>
    <row r="112" spans="3:4" ht="15" customHeight="1" x14ac:dyDescent="0.2">
      <c r="C112" s="1"/>
      <c r="D112" s="1"/>
    </row>
    <row r="113" spans="3:4" ht="15" customHeight="1" x14ac:dyDescent="0.2">
      <c r="C113" s="1"/>
      <c r="D113" s="1"/>
    </row>
    <row r="114" spans="3:4" ht="15" customHeight="1" x14ac:dyDescent="0.2">
      <c r="C114" s="1"/>
      <c r="D114" s="1"/>
    </row>
    <row r="115" spans="3:4" ht="15" customHeight="1" x14ac:dyDescent="0.2">
      <c r="C115" s="1"/>
      <c r="D115" s="1"/>
    </row>
    <row r="116" spans="3:4" ht="15" customHeight="1" x14ac:dyDescent="0.2">
      <c r="C116" s="1"/>
      <c r="D116" s="1"/>
    </row>
    <row r="117" spans="3:4" ht="15" customHeight="1" x14ac:dyDescent="0.2">
      <c r="C117" s="1"/>
      <c r="D117" s="1"/>
    </row>
    <row r="118" spans="3:4" ht="15" customHeight="1" x14ac:dyDescent="0.2">
      <c r="C118" s="1"/>
      <c r="D118" s="1"/>
    </row>
    <row r="119" spans="3:4" ht="15" customHeight="1" x14ac:dyDescent="0.2">
      <c r="C119" s="1"/>
      <c r="D119" s="1"/>
    </row>
    <row r="120" spans="3:4" ht="15" customHeight="1" x14ac:dyDescent="0.2">
      <c r="C120" s="1"/>
      <c r="D120" s="1"/>
    </row>
    <row r="121" spans="3:4" ht="15" customHeight="1" x14ac:dyDescent="0.2">
      <c r="C121" s="1"/>
      <c r="D121" s="1"/>
    </row>
    <row r="122" spans="3:4" ht="15" customHeight="1" x14ac:dyDescent="0.2">
      <c r="C122" s="1"/>
      <c r="D122" s="1"/>
    </row>
    <row r="123" spans="3:4" ht="15" customHeight="1" x14ac:dyDescent="0.2">
      <c r="C123" s="1"/>
      <c r="D123" s="1"/>
    </row>
    <row r="124" spans="3:4" ht="15" customHeight="1" x14ac:dyDescent="0.2">
      <c r="C124" s="1"/>
      <c r="D124" s="1"/>
    </row>
    <row r="125" spans="3:4" ht="15" customHeight="1" x14ac:dyDescent="0.2">
      <c r="C125" s="1"/>
      <c r="D125" s="1"/>
    </row>
    <row r="126" spans="3:4" ht="15" customHeight="1" x14ac:dyDescent="0.2">
      <c r="C126" s="1"/>
      <c r="D126" s="1"/>
    </row>
    <row r="127" spans="3:4" ht="15" customHeight="1" x14ac:dyDescent="0.2">
      <c r="C127" s="1"/>
      <c r="D127" s="1"/>
    </row>
    <row r="128" spans="3:4" ht="15" customHeight="1" x14ac:dyDescent="0.2">
      <c r="C128" s="1"/>
      <c r="D128" s="1"/>
    </row>
    <row r="129" spans="3:4" ht="15" customHeight="1" x14ac:dyDescent="0.2">
      <c r="C129" s="1"/>
      <c r="D129" s="1"/>
    </row>
    <row r="130" spans="3:4" ht="15" customHeight="1" x14ac:dyDescent="0.2">
      <c r="C130" s="1"/>
      <c r="D130" s="1"/>
    </row>
    <row r="131" spans="3:4" ht="15" customHeight="1" x14ac:dyDescent="0.2">
      <c r="C131" s="1"/>
      <c r="D131" s="1"/>
    </row>
    <row r="132" spans="3:4" ht="15" customHeight="1" x14ac:dyDescent="0.2">
      <c r="C132" s="1"/>
      <c r="D132" s="1"/>
    </row>
    <row r="133" spans="3:4" ht="15" customHeight="1" x14ac:dyDescent="0.2">
      <c r="C133" s="1"/>
      <c r="D133" s="1"/>
    </row>
    <row r="134" spans="3:4" ht="15" customHeight="1" x14ac:dyDescent="0.2">
      <c r="C134" s="1"/>
      <c r="D134" s="1"/>
    </row>
    <row r="135" spans="3:4" ht="15" customHeight="1" x14ac:dyDescent="0.2">
      <c r="C135" s="1"/>
      <c r="D135" s="1"/>
    </row>
    <row r="136" spans="3:4" ht="15" customHeight="1" x14ac:dyDescent="0.2">
      <c r="C136" s="1"/>
      <c r="D136" s="1"/>
    </row>
    <row r="137" spans="3:4" ht="15" customHeight="1" x14ac:dyDescent="0.2">
      <c r="C137" s="1"/>
      <c r="D137" s="1"/>
    </row>
    <row r="138" spans="3:4" ht="15" customHeight="1" x14ac:dyDescent="0.2">
      <c r="C138" s="1"/>
      <c r="D138" s="1"/>
    </row>
    <row r="139" spans="3:4" ht="15" customHeight="1" x14ac:dyDescent="0.2">
      <c r="C139" s="1"/>
      <c r="D139" s="1"/>
    </row>
    <row r="140" spans="3:4" ht="15" customHeight="1" x14ac:dyDescent="0.2">
      <c r="C140" s="1"/>
      <c r="D140" s="1"/>
    </row>
    <row r="141" spans="3:4" ht="15" customHeight="1" x14ac:dyDescent="0.2">
      <c r="C141" s="1"/>
      <c r="D141" s="1"/>
    </row>
    <row r="142" spans="3:4" ht="15" customHeight="1" x14ac:dyDescent="0.2">
      <c r="C142" s="1"/>
      <c r="D142" s="1"/>
    </row>
    <row r="143" spans="3:4" ht="15" customHeight="1" x14ac:dyDescent="0.2">
      <c r="C143" s="1"/>
      <c r="D143" s="1"/>
    </row>
    <row r="144" spans="3:4" ht="15" customHeight="1" x14ac:dyDescent="0.2">
      <c r="C144" s="1"/>
      <c r="D144" s="1"/>
    </row>
    <row r="145" spans="3:4" ht="15" customHeight="1" x14ac:dyDescent="0.2">
      <c r="C145" s="1"/>
      <c r="D145" s="1"/>
    </row>
    <row r="146" spans="3:4" ht="15" customHeight="1" x14ac:dyDescent="0.2">
      <c r="C146" s="1"/>
      <c r="D146" s="1"/>
    </row>
    <row r="147" spans="3:4" ht="15" customHeight="1" x14ac:dyDescent="0.2">
      <c r="C147" s="1"/>
      <c r="D147" s="1"/>
    </row>
    <row r="148" spans="3:4" ht="15" customHeight="1" x14ac:dyDescent="0.2">
      <c r="C148" s="1"/>
      <c r="D148" s="1"/>
    </row>
    <row r="149" spans="3:4" ht="15" customHeight="1" x14ac:dyDescent="0.2">
      <c r="C149" s="1"/>
      <c r="D149" s="1"/>
    </row>
    <row r="150" spans="3:4" ht="15" customHeight="1" x14ac:dyDescent="0.2">
      <c r="C150" s="1"/>
      <c r="D150" s="1"/>
    </row>
    <row r="151" spans="3:4" ht="15" customHeight="1" x14ac:dyDescent="0.2">
      <c r="C151" s="1"/>
      <c r="D151" s="1"/>
    </row>
    <row r="152" spans="3:4" ht="15" customHeight="1" x14ac:dyDescent="0.2">
      <c r="C152" s="1"/>
      <c r="D152" s="1"/>
    </row>
    <row r="153" spans="3:4" ht="15" customHeight="1" x14ac:dyDescent="0.2">
      <c r="C153" s="1"/>
      <c r="D153" s="1"/>
    </row>
    <row r="154" spans="3:4" ht="15" customHeight="1" x14ac:dyDescent="0.2">
      <c r="C154" s="1"/>
      <c r="D154" s="1"/>
    </row>
    <row r="155" spans="3:4" ht="15" customHeight="1" x14ac:dyDescent="0.2">
      <c r="C155" s="1"/>
      <c r="D155" s="1"/>
    </row>
    <row r="156" spans="3:4" ht="15" customHeight="1" x14ac:dyDescent="0.2">
      <c r="C156" s="1"/>
      <c r="D156" s="1"/>
    </row>
    <row r="157" spans="3:4" ht="15" customHeight="1" x14ac:dyDescent="0.2">
      <c r="C157" s="1"/>
      <c r="D157" s="1"/>
    </row>
    <row r="158" spans="3:4" ht="15" customHeight="1" x14ac:dyDescent="0.2">
      <c r="C158" s="1"/>
      <c r="D158" s="1"/>
    </row>
    <row r="159" spans="3:4" ht="15" customHeight="1" x14ac:dyDescent="0.2">
      <c r="C159" s="1"/>
      <c r="D159" s="1"/>
    </row>
    <row r="160" spans="3:4" ht="15" customHeight="1" x14ac:dyDescent="0.2">
      <c r="C160" s="1"/>
      <c r="D160" s="1"/>
    </row>
    <row r="161" spans="3:4" ht="15" customHeight="1" x14ac:dyDescent="0.2">
      <c r="C161" s="1"/>
      <c r="D161" s="1"/>
    </row>
    <row r="162" spans="3:4" ht="15" customHeight="1" x14ac:dyDescent="0.2">
      <c r="C162" s="1"/>
      <c r="D162" s="1"/>
    </row>
    <row r="163" spans="3:4" ht="15" customHeight="1" x14ac:dyDescent="0.2">
      <c r="C163" s="1"/>
      <c r="D163" s="1"/>
    </row>
    <row r="164" spans="3:4" ht="15" customHeight="1" x14ac:dyDescent="0.2">
      <c r="C164" s="1"/>
      <c r="D164" s="1"/>
    </row>
    <row r="165" spans="3:4" ht="15" customHeight="1" x14ac:dyDescent="0.2">
      <c r="C165" s="1"/>
      <c r="D165" s="1"/>
    </row>
    <row r="166" spans="3:4" ht="15" customHeight="1" x14ac:dyDescent="0.2">
      <c r="C166" s="1"/>
      <c r="D166" s="1"/>
    </row>
    <row r="167" spans="3:4" ht="15" customHeight="1" x14ac:dyDescent="0.2">
      <c r="C167" s="1"/>
      <c r="D167" s="1"/>
    </row>
    <row r="168" spans="3:4" ht="15" customHeight="1" x14ac:dyDescent="0.2">
      <c r="C168" s="1"/>
      <c r="D168" s="1"/>
    </row>
    <row r="169" spans="3:4" ht="15" customHeight="1" x14ac:dyDescent="0.2">
      <c r="C169" s="1"/>
      <c r="D169" s="1"/>
    </row>
    <row r="170" spans="3:4" ht="15" customHeight="1" x14ac:dyDescent="0.2">
      <c r="C170" s="1"/>
      <c r="D170" s="1"/>
    </row>
    <row r="171" spans="3:4" ht="15" customHeight="1" x14ac:dyDescent="0.2">
      <c r="C171" s="1"/>
      <c r="D171" s="1"/>
    </row>
    <row r="172" spans="3:4" ht="15" customHeight="1" x14ac:dyDescent="0.2">
      <c r="C172" s="1"/>
      <c r="D172" s="1"/>
    </row>
    <row r="173" spans="3:4" ht="15" customHeight="1" x14ac:dyDescent="0.2">
      <c r="C173" s="1"/>
      <c r="D173" s="1"/>
    </row>
    <row r="174" spans="3:4" ht="15" customHeight="1" x14ac:dyDescent="0.2">
      <c r="C174" s="1"/>
      <c r="D174" s="1"/>
    </row>
    <row r="175" spans="3:4" ht="15" customHeight="1" x14ac:dyDescent="0.2">
      <c r="C175" s="1"/>
      <c r="D175" s="1"/>
    </row>
    <row r="176" spans="3:4" ht="15" customHeight="1" x14ac:dyDescent="0.2">
      <c r="C176" s="1"/>
      <c r="D176" s="1"/>
    </row>
    <row r="177" spans="3:4" ht="15" customHeight="1" x14ac:dyDescent="0.2">
      <c r="C177" s="1"/>
      <c r="D177" s="1"/>
    </row>
    <row r="178" spans="3:4" ht="15" customHeight="1" x14ac:dyDescent="0.2">
      <c r="C178" s="1"/>
      <c r="D178" s="1"/>
    </row>
    <row r="179" spans="3:4" ht="15" customHeight="1" x14ac:dyDescent="0.2">
      <c r="C179" s="1"/>
      <c r="D179" s="1"/>
    </row>
    <row r="180" spans="3:4" ht="15" customHeight="1" x14ac:dyDescent="0.2">
      <c r="C180" s="1"/>
      <c r="D180" s="1"/>
    </row>
  </sheetData>
  <mergeCells count="4">
    <mergeCell ref="E5:E6"/>
    <mergeCell ref="B3:E3"/>
    <mergeCell ref="B5:B6"/>
    <mergeCell ref="C5:C6"/>
  </mergeCells>
  <phoneticPr fontId="2" type="noConversion"/>
  <printOptions horizontalCentered="1"/>
  <pageMargins left="0.31" right="0.3" top="1.58" bottom="0.21" header="0.17" footer="0.17"/>
  <pageSetup orientation="landscape" r:id="rId1"/>
  <headerFooter alignWithMargins="0">
    <oddFooter>&amp;R&amp;"Arial Narrow,Regular"Страна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149"/>
  <sheetViews>
    <sheetView showGridLines="0" showZeros="0" zoomScaleNormal="100" workbookViewId="0"/>
  </sheetViews>
  <sheetFormatPr defaultColWidth="8.85546875" defaultRowHeight="12.75" x14ac:dyDescent="0.2"/>
  <cols>
    <col min="1" max="1" width="5.7109375" style="47" customWidth="1"/>
    <col min="2" max="2" width="9.140625" style="80" customWidth="1"/>
    <col min="3" max="3" width="56.42578125" style="47" customWidth="1"/>
    <col min="4" max="16" width="12.7109375" style="47" customWidth="1"/>
    <col min="17" max="16384" width="8.85546875" style="47"/>
  </cols>
  <sheetData>
    <row r="1" spans="2:15" ht="15" customHeight="1" x14ac:dyDescent="0.2"/>
    <row r="2" spans="2:15" ht="15" customHeight="1" x14ac:dyDescent="0.2"/>
    <row r="3" spans="2:15" ht="15" customHeight="1" x14ac:dyDescent="0.2">
      <c r="B3" s="348" t="s">
        <v>341</v>
      </c>
      <c r="C3" s="348"/>
      <c r="D3" s="348"/>
      <c r="E3" s="348"/>
      <c r="F3" s="348"/>
      <c r="G3" s="348"/>
      <c r="H3" s="348"/>
      <c r="I3" s="348"/>
      <c r="J3" s="250"/>
      <c r="K3" s="250"/>
      <c r="L3" s="251"/>
      <c r="M3" s="250"/>
    </row>
    <row r="4" spans="2:15" ht="15" customHeight="1" thickBot="1" x14ac:dyDescent="0.25">
      <c r="C4" s="141"/>
      <c r="D4" s="141"/>
      <c r="I4" s="142" t="s">
        <v>4</v>
      </c>
      <c r="J4" s="142"/>
      <c r="K4" s="142"/>
    </row>
    <row r="5" spans="2:15" ht="15" customHeight="1" thickTop="1" x14ac:dyDescent="0.2">
      <c r="B5" s="395" t="s">
        <v>169</v>
      </c>
      <c r="C5" s="397" t="s">
        <v>43</v>
      </c>
      <c r="D5" s="328" t="s">
        <v>224</v>
      </c>
      <c r="E5" s="387">
        <f>'Naslovna strana'!C11</f>
        <v>0</v>
      </c>
      <c r="F5" s="389" t="s">
        <v>170</v>
      </c>
      <c r="G5" s="390"/>
      <c r="H5" s="390"/>
      <c r="I5" s="391"/>
      <c r="J5" s="253"/>
    </row>
    <row r="6" spans="2:15" ht="15" customHeight="1" x14ac:dyDescent="0.2">
      <c r="B6" s="396"/>
      <c r="C6" s="398"/>
      <c r="D6" s="373"/>
      <c r="E6" s="388"/>
      <c r="F6" s="392"/>
      <c r="G6" s="393"/>
      <c r="H6" s="393"/>
      <c r="I6" s="394"/>
      <c r="J6" s="253"/>
    </row>
    <row r="7" spans="2:15" ht="30" customHeight="1" x14ac:dyDescent="0.2">
      <c r="B7" s="143" t="s">
        <v>16</v>
      </c>
      <c r="C7" s="144" t="s">
        <v>283</v>
      </c>
      <c r="D7" s="145" t="s">
        <v>358</v>
      </c>
      <c r="E7" s="132"/>
      <c r="F7" s="378" t="s">
        <v>329</v>
      </c>
      <c r="G7" s="379"/>
      <c r="H7" s="379"/>
      <c r="I7" s="380"/>
      <c r="J7" s="254"/>
      <c r="L7" s="377"/>
      <c r="M7" s="377"/>
      <c r="N7" s="377"/>
      <c r="O7" s="377"/>
    </row>
    <row r="8" spans="2:15" ht="30" customHeight="1" x14ac:dyDescent="0.2">
      <c r="B8" s="146" t="s">
        <v>17</v>
      </c>
      <c r="C8" s="147" t="s">
        <v>250</v>
      </c>
      <c r="D8" s="148" t="s">
        <v>359</v>
      </c>
      <c r="E8" s="252"/>
      <c r="F8" s="384"/>
      <c r="G8" s="385"/>
      <c r="H8" s="385"/>
      <c r="I8" s="386"/>
      <c r="J8" s="255"/>
    </row>
    <row r="9" spans="2:15" ht="15" customHeight="1" thickBot="1" x14ac:dyDescent="0.25">
      <c r="B9" s="149" t="s">
        <v>18</v>
      </c>
      <c r="C9" s="150" t="s">
        <v>299</v>
      </c>
      <c r="D9" s="151" t="s">
        <v>225</v>
      </c>
      <c r="E9" s="152">
        <f>E7*E8/1000</f>
        <v>0</v>
      </c>
      <c r="F9" s="381"/>
      <c r="G9" s="382"/>
      <c r="H9" s="382"/>
      <c r="I9" s="383"/>
      <c r="J9" s="256"/>
    </row>
    <row r="10" spans="2:15" ht="15" customHeight="1" thickTop="1" x14ac:dyDescent="0.2"/>
    <row r="11" spans="2:15" ht="15" customHeight="1" x14ac:dyDescent="0.2"/>
    <row r="12" spans="2:15" ht="15" customHeight="1" x14ac:dyDescent="0.2"/>
    <row r="13" spans="2:15" ht="15" customHeight="1" x14ac:dyDescent="0.2"/>
    <row r="14" spans="2:15" ht="15" customHeight="1" x14ac:dyDescent="0.2"/>
    <row r="15" spans="2:15" ht="15" customHeight="1" x14ac:dyDescent="0.2"/>
    <row r="16" spans="2:1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</sheetData>
  <mergeCells count="10">
    <mergeCell ref="B3:I3"/>
    <mergeCell ref="L7:O7"/>
    <mergeCell ref="F7:I7"/>
    <mergeCell ref="F9:I9"/>
    <mergeCell ref="F8:I8"/>
    <mergeCell ref="E5:E6"/>
    <mergeCell ref="F5:I6"/>
    <mergeCell ref="B5:B6"/>
    <mergeCell ref="C5:C6"/>
    <mergeCell ref="D5:D6"/>
  </mergeCells>
  <printOptions horizontalCentered="1" verticalCentered="1"/>
  <pageMargins left="0.17" right="0.17" top="0.53" bottom="0.53" header="0.3" footer="0.3"/>
  <pageSetup paperSize="9" orientation="landscape" r:id="rId1"/>
  <headerFooter>
    <oddFooter>&amp;R&amp;"Arial Narrow,Regular"Страна 1 од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J122"/>
  <sheetViews>
    <sheetView showZeros="0" zoomScaleNormal="100" workbookViewId="0"/>
  </sheetViews>
  <sheetFormatPr defaultColWidth="8.85546875" defaultRowHeight="12.75" x14ac:dyDescent="0.2"/>
  <cols>
    <col min="1" max="1" width="5.7109375" style="47" customWidth="1"/>
    <col min="2" max="2" width="9" style="80" customWidth="1"/>
    <col min="3" max="3" width="98.42578125" style="47" customWidth="1"/>
    <col min="4" max="4" width="16.140625" style="47" customWidth="1"/>
    <col min="5" max="5" width="6.5703125" style="47" customWidth="1"/>
    <col min="6" max="6" width="12.85546875" style="47" customWidth="1"/>
    <col min="7" max="9" width="13.7109375" style="47" customWidth="1"/>
    <col min="10" max="16384" width="8.85546875" style="47"/>
  </cols>
  <sheetData>
    <row r="1" spans="2:10" ht="15" customHeight="1" x14ac:dyDescent="0.2"/>
    <row r="2" spans="2:10" ht="15" customHeight="1" x14ac:dyDescent="0.2"/>
    <row r="3" spans="2:10" ht="15" customHeight="1" x14ac:dyDescent="0.2">
      <c r="B3" s="348" t="s">
        <v>337</v>
      </c>
      <c r="C3" s="348"/>
      <c r="D3" s="348"/>
      <c r="E3" s="250"/>
      <c r="F3" s="250"/>
      <c r="G3" s="250"/>
      <c r="H3" s="250"/>
      <c r="I3" s="250"/>
    </row>
    <row r="4" spans="2:10" ht="15" customHeight="1" thickBot="1" x14ac:dyDescent="0.25">
      <c r="D4" s="142" t="s">
        <v>4</v>
      </c>
      <c r="E4" s="142"/>
      <c r="F4" s="142"/>
      <c r="G4" s="142"/>
      <c r="H4" s="142"/>
      <c r="I4" s="142"/>
      <c r="J4" s="142"/>
    </row>
    <row r="5" spans="2:10" ht="15" customHeight="1" thickTop="1" x14ac:dyDescent="0.2">
      <c r="B5" s="350" t="s">
        <v>169</v>
      </c>
      <c r="C5" s="354" t="s">
        <v>43</v>
      </c>
      <c r="D5" s="399">
        <f>'Naslovna strana'!C11</f>
        <v>0</v>
      </c>
      <c r="E5" s="253"/>
    </row>
    <row r="6" spans="2:10" ht="15" customHeight="1" x14ac:dyDescent="0.2">
      <c r="B6" s="351"/>
      <c r="C6" s="355"/>
      <c r="D6" s="400"/>
      <c r="E6" s="253"/>
    </row>
    <row r="7" spans="2:10" ht="15" customHeight="1" x14ac:dyDescent="0.2">
      <c r="B7" s="276" t="s">
        <v>16</v>
      </c>
      <c r="C7" s="277" t="s">
        <v>342</v>
      </c>
      <c r="D7" s="278"/>
      <c r="E7" s="253"/>
    </row>
    <row r="8" spans="2:10" ht="13.5" thickBot="1" x14ac:dyDescent="0.25">
      <c r="B8" s="133" t="s">
        <v>17</v>
      </c>
      <c r="C8" s="44" t="s">
        <v>212</v>
      </c>
      <c r="D8" s="279">
        <f>IF((D7=0),0,(IF((0.2*('1. MOP'!F7+'1. MOP'!F8+'1. MOP'!F9*'1. MOP'!F10-'1. MOP'!F12+'1. MOP'!F13+'1. MOP'!F14))&gt;(D7),(D7),(0.2*ABS('1. MOP'!F7+'1. MOP'!F8+'1. MOP'!F9*'1. MOP'!F10-'1. MOP'!F12+'1. MOP'!F13+'1. MOP'!F14)))))</f>
        <v>0</v>
      </c>
      <c r="E8" s="253"/>
    </row>
    <row r="9" spans="2:10" ht="45.75" customHeight="1" thickTop="1" x14ac:dyDescent="0.2">
      <c r="B9" s="401" t="s">
        <v>343</v>
      </c>
      <c r="C9" s="401"/>
      <c r="D9" s="401"/>
      <c r="E9" s="274"/>
      <c r="H9" s="33"/>
    </row>
    <row r="10" spans="2:10" ht="15" customHeight="1" x14ac:dyDescent="0.2">
      <c r="E10" s="273"/>
      <c r="F10" s="273"/>
      <c r="G10" s="273"/>
      <c r="H10" s="273"/>
    </row>
    <row r="11" spans="2:10" ht="27" customHeight="1" x14ac:dyDescent="0.2">
      <c r="B11" s="273"/>
      <c r="C11" s="273"/>
      <c r="D11" s="273"/>
      <c r="I11" s="273"/>
    </row>
    <row r="12" spans="2:10" ht="15" customHeight="1" x14ac:dyDescent="0.2">
      <c r="E12" s="272"/>
      <c r="F12" s="272"/>
      <c r="G12" s="272"/>
      <c r="H12" s="272"/>
    </row>
    <row r="13" spans="2:10" ht="15.75" customHeight="1" x14ac:dyDescent="0.2">
      <c r="B13" s="272"/>
      <c r="C13" s="272"/>
      <c r="D13" s="272"/>
    </row>
    <row r="14" spans="2:10" ht="15" customHeight="1" x14ac:dyDescent="0.2"/>
    <row r="15" spans="2:10" ht="15" customHeight="1" x14ac:dyDescent="0.2"/>
    <row r="16" spans="2:10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5">
    <mergeCell ref="D5:D6"/>
    <mergeCell ref="B3:D3"/>
    <mergeCell ref="B9:D9"/>
    <mergeCell ref="C5:C6"/>
    <mergeCell ref="B5:B6"/>
  </mergeCells>
  <printOptions horizontalCentered="1" verticalCentered="1"/>
  <pageMargins left="0.15748031496062992" right="0.15748031496062992" top="0.52" bottom="0.74803149606299213" header="0.31496062992125984" footer="0.31496062992125984"/>
  <pageSetup paperSize="9" orientation="landscape" r:id="rId1"/>
  <headerFooter>
    <oddFooter>&amp;R&amp;"Arial Narrow,Regular"Страна 1 од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22"/>
  <sheetViews>
    <sheetView showZeros="0" zoomScaleNormal="100" workbookViewId="0"/>
  </sheetViews>
  <sheetFormatPr defaultRowHeight="15" customHeight="1" x14ac:dyDescent="0.2"/>
  <cols>
    <col min="1" max="1" width="5.7109375" style="1" customWidth="1"/>
    <col min="2" max="2" width="9.140625" style="80"/>
    <col min="3" max="3" width="54.7109375" style="1" customWidth="1"/>
    <col min="4" max="14" width="20.7109375" style="1" customWidth="1"/>
    <col min="15" max="15" width="25.5703125" style="1" customWidth="1"/>
    <col min="16" max="16" width="25.7109375" style="1" customWidth="1"/>
    <col min="17" max="16384" width="9.140625" style="1"/>
  </cols>
  <sheetData>
    <row r="1" spans="2:16" ht="15" customHeight="1" x14ac:dyDescent="0.2">
      <c r="B1" s="3"/>
      <c r="C1" s="3"/>
      <c r="D1" s="3"/>
      <c r="E1" s="3"/>
      <c r="F1" s="3"/>
      <c r="G1" s="3"/>
      <c r="H1" s="3"/>
      <c r="I1" s="3"/>
    </row>
    <row r="2" spans="2:16" ht="15" customHeight="1" x14ac:dyDescent="0.2">
      <c r="B2" s="3"/>
      <c r="C2" s="3"/>
      <c r="D2" s="3"/>
      <c r="E2" s="3"/>
      <c r="F2" s="3"/>
      <c r="G2" s="3"/>
      <c r="H2" s="3"/>
      <c r="I2" s="3"/>
    </row>
    <row r="3" spans="2:16" ht="15" customHeight="1" x14ac:dyDescent="0.2">
      <c r="B3" s="308" t="s">
        <v>338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80"/>
    </row>
    <row r="4" spans="2:16" ht="15" customHeight="1" thickBot="1" x14ac:dyDescent="0.25">
      <c r="C4" s="80"/>
      <c r="D4" s="80"/>
      <c r="E4" s="80"/>
      <c r="F4" s="80"/>
      <c r="G4" s="80"/>
      <c r="H4" s="80"/>
      <c r="I4" s="80"/>
      <c r="J4" s="80"/>
      <c r="K4" s="80"/>
      <c r="L4" s="80"/>
      <c r="M4" s="5"/>
      <c r="N4" s="5"/>
      <c r="O4" s="54" t="s">
        <v>4</v>
      </c>
    </row>
    <row r="5" spans="2:16" s="153" customFormat="1" ht="15" customHeight="1" thickTop="1" x14ac:dyDescent="0.2">
      <c r="B5" s="407" t="s">
        <v>169</v>
      </c>
      <c r="C5" s="409" t="s">
        <v>43</v>
      </c>
      <c r="D5" s="409" t="s">
        <v>93</v>
      </c>
      <c r="E5" s="409" t="s">
        <v>333</v>
      </c>
      <c r="F5" s="409" t="s">
        <v>94</v>
      </c>
      <c r="G5" s="411" t="s">
        <v>157</v>
      </c>
      <c r="H5" s="409" t="s">
        <v>95</v>
      </c>
      <c r="I5" s="413" t="s">
        <v>201</v>
      </c>
      <c r="J5" s="413"/>
      <c r="K5" s="413"/>
      <c r="L5" s="413"/>
      <c r="M5" s="413"/>
      <c r="N5" s="413"/>
      <c r="O5" s="405" t="s">
        <v>202</v>
      </c>
    </row>
    <row r="6" spans="2:16" s="153" customFormat="1" ht="49.5" customHeight="1" x14ac:dyDescent="0.2">
      <c r="B6" s="408"/>
      <c r="C6" s="410"/>
      <c r="D6" s="410"/>
      <c r="E6" s="410"/>
      <c r="F6" s="410"/>
      <c r="G6" s="412"/>
      <c r="H6" s="410"/>
      <c r="I6" s="154" t="s">
        <v>203</v>
      </c>
      <c r="J6" s="154" t="s">
        <v>96</v>
      </c>
      <c r="K6" s="154" t="s">
        <v>97</v>
      </c>
      <c r="L6" s="155" t="s">
        <v>324</v>
      </c>
      <c r="M6" s="154" t="s">
        <v>98</v>
      </c>
      <c r="N6" s="154" t="s">
        <v>204</v>
      </c>
      <c r="O6" s="406"/>
    </row>
    <row r="7" spans="2:16" s="160" customFormat="1" ht="15" customHeight="1" x14ac:dyDescent="0.2">
      <c r="B7" s="156" t="s">
        <v>205</v>
      </c>
      <c r="C7" s="157" t="s">
        <v>172</v>
      </c>
      <c r="D7" s="157" t="s">
        <v>173</v>
      </c>
      <c r="E7" s="157" t="s">
        <v>174</v>
      </c>
      <c r="F7" s="157" t="s">
        <v>175</v>
      </c>
      <c r="G7" s="157" t="s">
        <v>176</v>
      </c>
      <c r="H7" s="157" t="s">
        <v>188</v>
      </c>
      <c r="I7" s="157" t="s">
        <v>189</v>
      </c>
      <c r="J7" s="157" t="s">
        <v>190</v>
      </c>
      <c r="K7" s="157" t="s">
        <v>191</v>
      </c>
      <c r="L7" s="157" t="s">
        <v>192</v>
      </c>
      <c r="M7" s="157" t="s">
        <v>193</v>
      </c>
      <c r="N7" s="158" t="s">
        <v>194</v>
      </c>
      <c r="O7" s="159" t="s">
        <v>206</v>
      </c>
    </row>
    <row r="8" spans="2:16" s="3" customFormat="1" ht="15" customHeight="1" x14ac:dyDescent="0.2">
      <c r="B8" s="161" t="s">
        <v>9</v>
      </c>
      <c r="C8" s="162" t="s">
        <v>284</v>
      </c>
      <c r="D8" s="50">
        <f>D9+D10+D11+D12+D13</f>
        <v>0</v>
      </c>
      <c r="E8" s="163"/>
      <c r="F8" s="163"/>
      <c r="G8" s="50">
        <f t="shared" ref="G8:O8" si="0">G9+G10+G11+G12+G13</f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164">
        <f t="shared" si="0"/>
        <v>0</v>
      </c>
    </row>
    <row r="9" spans="2:16" ht="15" customHeight="1" x14ac:dyDescent="0.2">
      <c r="B9" s="165" t="s">
        <v>16</v>
      </c>
      <c r="C9" s="166"/>
      <c r="D9" s="61"/>
      <c r="E9" s="167"/>
      <c r="F9" s="167"/>
      <c r="G9" s="61"/>
      <c r="H9" s="61"/>
      <c r="I9" s="168"/>
      <c r="J9" s="168"/>
      <c r="K9" s="168"/>
      <c r="L9" s="168"/>
      <c r="M9" s="168"/>
      <c r="N9" s="168"/>
      <c r="O9" s="169">
        <f>I9+J9+K9+L9+M9+N9</f>
        <v>0</v>
      </c>
    </row>
    <row r="10" spans="2:16" ht="15" customHeight="1" x14ac:dyDescent="0.2">
      <c r="B10" s="170" t="s">
        <v>17</v>
      </c>
      <c r="C10" s="114"/>
      <c r="D10" s="69"/>
      <c r="E10" s="171"/>
      <c r="F10" s="171"/>
      <c r="G10" s="69"/>
      <c r="H10" s="69"/>
      <c r="I10" s="69"/>
      <c r="J10" s="69"/>
      <c r="K10" s="69"/>
      <c r="L10" s="69"/>
      <c r="M10" s="69"/>
      <c r="N10" s="69"/>
      <c r="O10" s="169">
        <f>I10+J10+K10+L10+M10+N10</f>
        <v>0</v>
      </c>
    </row>
    <row r="11" spans="2:16" ht="15" customHeight="1" x14ac:dyDescent="0.2">
      <c r="B11" s="172" t="s">
        <v>18</v>
      </c>
      <c r="C11" s="114"/>
      <c r="D11" s="69"/>
      <c r="E11" s="171"/>
      <c r="F11" s="171"/>
      <c r="G11" s="69"/>
      <c r="H11" s="69"/>
      <c r="I11" s="69"/>
      <c r="J11" s="69"/>
      <c r="K11" s="89"/>
      <c r="L11" s="89"/>
      <c r="M11" s="89"/>
      <c r="N11" s="89"/>
      <c r="O11" s="169">
        <f>I11+J11+K11+L11+M11+N11</f>
        <v>0</v>
      </c>
    </row>
    <row r="12" spans="2:16" ht="15" customHeight="1" x14ac:dyDescent="0.2">
      <c r="B12" s="172" t="s">
        <v>60</v>
      </c>
      <c r="C12" s="114"/>
      <c r="D12" s="69"/>
      <c r="E12" s="171"/>
      <c r="F12" s="171"/>
      <c r="G12" s="69"/>
      <c r="H12" s="69"/>
      <c r="I12" s="69"/>
      <c r="J12" s="69"/>
      <c r="K12" s="89"/>
      <c r="L12" s="89"/>
      <c r="M12" s="89"/>
      <c r="N12" s="89"/>
      <c r="O12" s="169">
        <f>I12+J12+K12+L12+M12+N12</f>
        <v>0</v>
      </c>
    </row>
    <row r="13" spans="2:16" ht="15" customHeight="1" x14ac:dyDescent="0.2">
      <c r="B13" s="173" t="s">
        <v>24</v>
      </c>
      <c r="C13" s="174"/>
      <c r="D13" s="66"/>
      <c r="E13" s="175"/>
      <c r="F13" s="175"/>
      <c r="G13" s="66"/>
      <c r="H13" s="66"/>
      <c r="I13" s="66"/>
      <c r="J13" s="66"/>
      <c r="K13" s="93"/>
      <c r="L13" s="93"/>
      <c r="M13" s="93"/>
      <c r="N13" s="93"/>
      <c r="O13" s="169">
        <f>I13+J13+K13+L13+M13+N13</f>
        <v>0</v>
      </c>
    </row>
    <row r="14" spans="2:16" ht="30" customHeight="1" x14ac:dyDescent="0.2">
      <c r="B14" s="176" t="s">
        <v>10</v>
      </c>
      <c r="C14" s="67" t="s">
        <v>297</v>
      </c>
      <c r="D14" s="57">
        <f>D15+D16+D17+D18+D19</f>
        <v>0</v>
      </c>
      <c r="E14" s="177"/>
      <c r="F14" s="177"/>
      <c r="G14" s="57">
        <f t="shared" ref="G14:O14" si="1">G15+G16+G17+G18+G19</f>
        <v>0</v>
      </c>
      <c r="H14" s="57">
        <f t="shared" si="1"/>
        <v>0</v>
      </c>
      <c r="I14" s="57">
        <f t="shared" si="1"/>
        <v>0</v>
      </c>
      <c r="J14" s="57">
        <f t="shared" si="1"/>
        <v>0</v>
      </c>
      <c r="K14" s="57">
        <f t="shared" si="1"/>
        <v>0</v>
      </c>
      <c r="L14" s="57">
        <f t="shared" si="1"/>
        <v>0</v>
      </c>
      <c r="M14" s="57">
        <f t="shared" si="1"/>
        <v>0</v>
      </c>
      <c r="N14" s="57">
        <f t="shared" si="1"/>
        <v>0</v>
      </c>
      <c r="O14" s="178">
        <f t="shared" si="1"/>
        <v>0</v>
      </c>
    </row>
    <row r="15" spans="2:16" ht="15" customHeight="1" x14ac:dyDescent="0.2">
      <c r="B15" s="165" t="s">
        <v>71</v>
      </c>
      <c r="C15" s="166"/>
      <c r="D15" s="61"/>
      <c r="E15" s="167"/>
      <c r="F15" s="167"/>
      <c r="G15" s="61"/>
      <c r="H15" s="61"/>
      <c r="I15" s="61"/>
      <c r="J15" s="61"/>
      <c r="K15" s="168"/>
      <c r="L15" s="168"/>
      <c r="M15" s="168"/>
      <c r="N15" s="168"/>
      <c r="O15" s="169">
        <f>I15+J15+K15+L15+M15+N15</f>
        <v>0</v>
      </c>
    </row>
    <row r="16" spans="2:16" ht="15" customHeight="1" x14ac:dyDescent="0.2">
      <c r="B16" s="170" t="s">
        <v>78</v>
      </c>
      <c r="C16" s="114"/>
      <c r="D16" s="69"/>
      <c r="E16" s="171"/>
      <c r="F16" s="171"/>
      <c r="G16" s="69"/>
      <c r="H16" s="69"/>
      <c r="I16" s="69"/>
      <c r="J16" s="69"/>
      <c r="K16" s="89"/>
      <c r="L16" s="89"/>
      <c r="M16" s="89"/>
      <c r="N16" s="89"/>
      <c r="O16" s="169">
        <f>I16+J16+K16+L16+M16+N16</f>
        <v>0</v>
      </c>
    </row>
    <row r="17" spans="2:15" ht="15" customHeight="1" x14ac:dyDescent="0.2">
      <c r="B17" s="172" t="s">
        <v>90</v>
      </c>
      <c r="C17" s="114"/>
      <c r="D17" s="69"/>
      <c r="E17" s="171"/>
      <c r="F17" s="171"/>
      <c r="G17" s="69"/>
      <c r="H17" s="69"/>
      <c r="I17" s="69"/>
      <c r="J17" s="69"/>
      <c r="K17" s="69"/>
      <c r="L17" s="69"/>
      <c r="M17" s="69"/>
      <c r="N17" s="69"/>
      <c r="O17" s="169">
        <f>I17+J17+K17+L17+M17+N17</f>
        <v>0</v>
      </c>
    </row>
    <row r="18" spans="2:15" ht="15" customHeight="1" x14ac:dyDescent="0.2">
      <c r="B18" s="172" t="s">
        <v>127</v>
      </c>
      <c r="C18" s="114"/>
      <c r="D18" s="69"/>
      <c r="E18" s="171"/>
      <c r="F18" s="171"/>
      <c r="G18" s="69"/>
      <c r="H18" s="69"/>
      <c r="I18" s="69"/>
      <c r="J18" s="69"/>
      <c r="K18" s="89"/>
      <c r="L18" s="89"/>
      <c r="M18" s="89"/>
      <c r="N18" s="89"/>
      <c r="O18" s="169">
        <f>I18+J18+K18+L18+M18+N18</f>
        <v>0</v>
      </c>
    </row>
    <row r="19" spans="2:15" ht="15" customHeight="1" x14ac:dyDescent="0.2">
      <c r="B19" s="179" t="s">
        <v>141</v>
      </c>
      <c r="C19" s="174"/>
      <c r="D19" s="66"/>
      <c r="E19" s="175"/>
      <c r="F19" s="175"/>
      <c r="G19" s="66"/>
      <c r="H19" s="66"/>
      <c r="I19" s="66"/>
      <c r="J19" s="66"/>
      <c r="K19" s="93"/>
      <c r="L19" s="93"/>
      <c r="M19" s="93"/>
      <c r="N19" s="93"/>
      <c r="O19" s="169">
        <f>I19+J19+K19+L19+M19+N19</f>
        <v>0</v>
      </c>
    </row>
    <row r="20" spans="2:15" s="47" customFormat="1" ht="15" customHeight="1" x14ac:dyDescent="0.2">
      <c r="B20" s="180"/>
      <c r="C20" s="181" t="s">
        <v>99</v>
      </c>
      <c r="D20" s="182">
        <f>D8+D14</f>
        <v>0</v>
      </c>
      <c r="E20" s="183"/>
      <c r="F20" s="183"/>
      <c r="G20" s="182">
        <f t="shared" ref="G20:O20" si="2">G8+G14</f>
        <v>0</v>
      </c>
      <c r="H20" s="182">
        <f t="shared" si="2"/>
        <v>0</v>
      </c>
      <c r="I20" s="182">
        <f t="shared" si="2"/>
        <v>0</v>
      </c>
      <c r="J20" s="182">
        <f t="shared" si="2"/>
        <v>0</v>
      </c>
      <c r="K20" s="182">
        <f t="shared" si="2"/>
        <v>0</v>
      </c>
      <c r="L20" s="182">
        <f t="shared" si="2"/>
        <v>0</v>
      </c>
      <c r="M20" s="182">
        <f t="shared" si="2"/>
        <v>0</v>
      </c>
      <c r="N20" s="182">
        <f t="shared" si="2"/>
        <v>0</v>
      </c>
      <c r="O20" s="184">
        <f t="shared" si="2"/>
        <v>0</v>
      </c>
    </row>
    <row r="21" spans="2:15" s="47" customFormat="1" ht="15" customHeight="1" thickBot="1" x14ac:dyDescent="0.25">
      <c r="B21" s="185"/>
      <c r="C21" s="402" t="s">
        <v>210</v>
      </c>
      <c r="D21" s="403"/>
      <c r="E21" s="403"/>
      <c r="F21" s="403"/>
      <c r="G21" s="403"/>
      <c r="H21" s="404"/>
      <c r="I21" s="186">
        <f>IF(O20=0,0,I20/O20)</f>
        <v>0</v>
      </c>
      <c r="J21" s="186">
        <f>IF(O20=0,0,J20/O20)</f>
        <v>0</v>
      </c>
      <c r="K21" s="186">
        <f>IF(O20=0,0,K20/O20)</f>
        <v>0</v>
      </c>
      <c r="L21" s="186">
        <f>IF(O20=0,0,L20/O20)</f>
        <v>0</v>
      </c>
      <c r="M21" s="186">
        <f>IF(O20=0,0,M20/O20)</f>
        <v>0</v>
      </c>
      <c r="N21" s="186">
        <f>IF(O20=0,0,N20/O20)</f>
        <v>0</v>
      </c>
      <c r="O21" s="187">
        <f>SUM(I21:N21)</f>
        <v>0</v>
      </c>
    </row>
    <row r="22" spans="2:15" ht="15" customHeight="1" thickTop="1" x14ac:dyDescent="0.2">
      <c r="B22" s="2" t="s">
        <v>101</v>
      </c>
    </row>
  </sheetData>
  <mergeCells count="11">
    <mergeCell ref="C21:H21"/>
    <mergeCell ref="B3:O3"/>
    <mergeCell ref="O5:O6"/>
    <mergeCell ref="B5:B6"/>
    <mergeCell ref="C5:C6"/>
    <mergeCell ref="D5:D6"/>
    <mergeCell ref="E5:E6"/>
    <mergeCell ref="F5:F6"/>
    <mergeCell ref="G5:G6"/>
    <mergeCell ref="H5:H6"/>
    <mergeCell ref="I5:N5"/>
  </mergeCells>
  <phoneticPr fontId="2" type="noConversion"/>
  <printOptions horizontalCentered="1"/>
  <pageMargins left="0.17" right="0.18" top="2.52" bottom="0.21" header="0.17" footer="0.17"/>
  <pageSetup scale="43" orientation="landscape" r:id="rId1"/>
  <headerFooter alignWithMargins="0">
    <oddFooter>&amp;R&amp;"Arial Narrow,Regular"Страна &amp;P од &amp;N</oddFooter>
  </headerFooter>
  <ignoredErrors>
    <ignoredError sqref="O14" formula="1"/>
    <ignoredError sqref="B7:L7 M7:N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307313DF4214F859079F756EB6099" ma:contentTypeVersion="15" ma:contentTypeDescription="Kreiraj novi dokument." ma:contentTypeScope="" ma:versionID="0bd884489e41a54c831547215e17ea28">
  <xsd:schema xmlns:xsd="http://www.w3.org/2001/XMLSchema" xmlns:xs="http://www.w3.org/2001/XMLSchema" xmlns:p="http://schemas.microsoft.com/office/2006/metadata/properties" xmlns:ns2="14f6098f-ed2f-45f7-b5c4-e86cd16d04ce" xmlns:ns3="842c2a19-54a3-453f-804b-e597384e5845" targetNamespace="http://schemas.microsoft.com/office/2006/metadata/properties" ma:root="true" ma:fieldsID="13d6f6dafcc78d1528e6e77fe44b387f" ns2:_="" ns3:_="">
    <xsd:import namespace="14f6098f-ed2f-45f7-b5c4-e86cd16d04ce"/>
    <xsd:import namespace="842c2a19-54a3-453f-804b-e597384e5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098f-ed2f-45f7-b5c4-e86cd16d0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254ba11c-a5d8-4407-9d3f-84f61b116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c2a19-54a3-453f-804b-e597384e58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Kolona „Sveobuhvatna klasifikacija“" ma:hidden="true" ma:list="{fe8e5a12-6190-4c04-af37-358a1c858906}" ma:internalName="TaxCatchAll" ma:showField="CatchAllData" ma:web="842c2a19-54a3-453f-804b-e597384e5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f6098f-ed2f-45f7-b5c4-e86cd16d04ce">
      <Terms xmlns="http://schemas.microsoft.com/office/infopath/2007/PartnerControls"/>
    </lcf76f155ced4ddcb4097134ff3c332f>
    <TaxCatchAll xmlns="842c2a19-54a3-453f-804b-e597384e58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FEFA9-7961-4A71-B92B-6F89D832F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6098f-ed2f-45f7-b5c4-e86cd16d04ce"/>
    <ds:schemaRef ds:uri="842c2a19-54a3-453f-804b-e597384e5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405E8-0FA3-4C9A-B2E2-0DD719AD1004}">
  <ds:schemaRefs>
    <ds:schemaRef ds:uri="http://schemas.microsoft.com/office/2006/metadata/properties"/>
    <ds:schemaRef ds:uri="http://schemas.microsoft.com/office/infopath/2007/PartnerControls"/>
    <ds:schemaRef ds:uri="14f6098f-ed2f-45f7-b5c4-e86cd16d04ce"/>
    <ds:schemaRef ds:uri="842c2a19-54a3-453f-804b-e597384e5845"/>
  </ds:schemaRefs>
</ds:datastoreItem>
</file>

<file path=customXml/itemProps3.xml><?xml version="1.0" encoding="utf-8"?>
<ds:datastoreItem xmlns:ds="http://schemas.openxmlformats.org/officeDocument/2006/customXml" ds:itemID="{C71002A5-ECD0-4B8A-8E18-E212C17FD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Naslovna strana</vt:lpstr>
      <vt:lpstr>1. MOP</vt:lpstr>
      <vt:lpstr>2. Operativni troskovi</vt:lpstr>
      <vt:lpstr>3. Stopa prinosa</vt:lpstr>
      <vt:lpstr>4. Regulisana sredstva</vt:lpstr>
      <vt:lpstr>5. Ostali prihodi</vt:lpstr>
      <vt:lpstr>6. Gubici u sistemu</vt:lpstr>
      <vt:lpstr>7. Razlika MOP i UMOP</vt:lpstr>
      <vt:lpstr>8. Investicije u RP</vt:lpstr>
      <vt:lpstr>9. Prikljucci</vt:lpstr>
      <vt:lpstr>'1. MOP'!Print_Area</vt:lpstr>
      <vt:lpstr>'2. Operativni troskovi'!Print_Area</vt:lpstr>
      <vt:lpstr>'3. Stopa prinosa'!Print_Area</vt:lpstr>
      <vt:lpstr>'4. Regulisana sredstva'!Print_Area</vt:lpstr>
      <vt:lpstr>'5. Ostali prihodi'!Print_Area</vt:lpstr>
      <vt:lpstr>'6. Gubici u sistemu'!Print_Area</vt:lpstr>
      <vt:lpstr>'7. Razlika MOP i UMOP'!Print_Area</vt:lpstr>
      <vt:lpstr>'8. Investicije u RP'!Print_Area</vt:lpstr>
      <vt:lpstr>'9. Prikljucci'!Print_Area</vt:lpstr>
      <vt:lpstr>'Naslovna strana'!Print_Area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Petronijevic</dc:creator>
  <cp:lastModifiedBy>Slobodan Jovanovic</cp:lastModifiedBy>
  <cp:lastPrinted>2024-12-12T08:58:49Z</cp:lastPrinted>
  <dcterms:created xsi:type="dcterms:W3CDTF">2006-07-05T09:57:32Z</dcterms:created>
  <dcterms:modified xsi:type="dcterms:W3CDTF">2026-05-07T08:03:54Z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0x010100DA9307313DF4214F859079F756EB6099</vt:lpwstr>
  </property>
  <property fmtid="{D5CDD505-2E9C-101B-9397-08002B2CF9AE}" pid="3" name="Order">
    <vt:r8>487000</vt:r8>
  </property>
</Properties>
</file>