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Duzina distrib.mreze" sheetId="3" r:id="rId3"/>
    <sheet name="TS-sumarno" sheetId="4" r:id="rId4"/>
    <sheet name="Pruzimanje-Bil" sheetId="5" r:id="rId5"/>
    <sheet name="Preuzimanje-BilOstv" sheetId="6" r:id="rId6"/>
    <sheet name="Preuzimanje-Ostv" sheetId="7" r:id="rId7"/>
    <sheet name="Isporuka-Bil" sheetId="8" r:id="rId8"/>
    <sheet name="Isporuka-BilOstv" sheetId="9" r:id="rId9"/>
    <sheet name="Isporuka-Ostv" sheetId="10" r:id="rId10"/>
    <sheet name="BrojPot" sheetId="11" r:id="rId11"/>
    <sheet name="NoviPot" sheetId="12" r:id="rId12"/>
    <sheet name="NoviPot_NN" sheetId="13" r:id="rId13"/>
  </sheets>
  <definedNames>
    <definedName name="_xlnm.Print_Area" localSheetId="10">'BrojPot'!$A$1:$L$42</definedName>
    <definedName name="_xlnm.Print_Area" localSheetId="2">'Duzina distrib.mreze'!$A$1:$J$48</definedName>
    <definedName name="_xlnm.Print_Area" localSheetId="7">'Isporuka-Bil'!$A$1:$Q$96</definedName>
    <definedName name="_xlnm.Print_Area" localSheetId="8">'Isporuka-BilOstv'!$A$1:$Q$97</definedName>
    <definedName name="_xlnm.Print_Area" localSheetId="9">'Isporuka-Ostv'!$A$1:$Q$97</definedName>
    <definedName name="_xlnm.Print_Area" localSheetId="11">'NoviPot'!$A$1:$I$42</definedName>
    <definedName name="_xlnm.Print_Area" localSheetId="12">'NoviPot_NN'!$A$1:$L$126</definedName>
    <definedName name="_xlnm.Print_Area" localSheetId="0">'Poc.strana'!$A$1:$G$43</definedName>
    <definedName name="_xlnm.Print_Area" localSheetId="5">'Preuzimanje-BilOstv'!$B$7:$Q$95</definedName>
    <definedName name="_xlnm.Print_Area" localSheetId="6">'Preuzimanje-Ostv'!$B$7:$Q$95</definedName>
    <definedName name="_xlnm.Print_Area" localSheetId="4">'Pruzimanje-Bil'!$B$7:$Q$95</definedName>
    <definedName name="_xlnm.Print_Area" localSheetId="1">'Sadrzaj_Dinamika'!$A$1:$E$24</definedName>
    <definedName name="_xlnm.Print_Area" localSheetId="3">'TS-sumarno'!$A$1:$J$28</definedName>
    <definedName name="_xlnm.Print_Titles" localSheetId="7">'Isporuka-Bil'!$7:$11</definedName>
    <definedName name="_xlnm.Print_Titles" localSheetId="8">'Isporuka-BilOstv'!$7:$11</definedName>
    <definedName name="_xlnm.Print_Titles" localSheetId="9">'Isporuka-Ostv'!$7:$11</definedName>
    <definedName name="_xlnm.Print_Titles" localSheetId="5">'Preuzimanje-BilOstv'!$7:$12</definedName>
    <definedName name="_xlnm.Print_Titles" localSheetId="6">'Preuzimanje-Ostv'!$7:$11</definedName>
    <definedName name="_xlnm.Print_Titles" localSheetId="4">'Pruzimanje-Bil'!$7:$11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<sst xmlns="http://schemas.openxmlformats.org/spreadsheetml/2006/main" count="1952" uniqueCount="439">
  <si>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</si>
  <si>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</si>
  <si>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</si>
  <si>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</si>
  <si>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</si>
  <si>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</si>
  <si>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</si>
  <si>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</si>
  <si>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</si>
  <si>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</si>
  <si>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</si>
  <si>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</si>
  <si>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</si>
  <si>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</si>
  <si>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110/x</t>
  </si>
  <si>
    <t>Трансформаторска станица</t>
  </si>
  <si>
    <t>Инсталисана снага</t>
  </si>
  <si>
    <t>Напонски ниво</t>
  </si>
  <si>
    <t>35/x</t>
  </si>
  <si>
    <t>Укупан број трансформаторских станица</t>
  </si>
  <si>
    <t>Укупан број трансформатора</t>
  </si>
  <si>
    <t>1.2.1</t>
  </si>
  <si>
    <t>1.2.2</t>
  </si>
  <si>
    <t>2.2.1</t>
  </si>
  <si>
    <t>2.2.2</t>
  </si>
  <si>
    <t>[kV]</t>
  </si>
  <si>
    <t>[MVA]</t>
  </si>
  <si>
    <t>[ком]</t>
  </si>
  <si>
    <t xml:space="preserve"> [kV/kV]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</si>
  <si>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</si>
  <si>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</si>
  <si>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</si>
  <si>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</si>
  <si>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</si>
  <si>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</si>
  <si>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</si>
  <si>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</si>
  <si>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</si>
  <si>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</si>
  <si>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</si>
  <si>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20/0,4</t>
  </si>
  <si>
    <t>10/0,4</t>
  </si>
  <si>
    <t>Прикупљање података - електрична енергија - енергетски подаци</t>
  </si>
  <si>
    <t>Година - регулаторни период (т):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</si>
  <si>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</si>
  <si>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</si>
  <si>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</si>
  <si>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</si>
  <si>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</si>
  <si>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</si>
  <si>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</si>
  <si>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</si>
  <si>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</si>
  <si>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</si>
  <si>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</si>
  <si>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</si>
  <si>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</si>
  <si>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</si>
  <si>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</si>
  <si>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</si>
  <si>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</si>
  <si>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</si>
  <si>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Преузето из преносне мреже</t>
  </si>
  <si>
    <t>MW</t>
  </si>
  <si>
    <t>Прекомерно преузета снага</t>
  </si>
  <si>
    <t xml:space="preserve">Активна енергија </t>
  </si>
  <si>
    <t>MWh</t>
  </si>
  <si>
    <t>Mvarh</t>
  </si>
  <si>
    <t>Електране на 35 kV</t>
  </si>
  <si>
    <t>4</t>
  </si>
  <si>
    <t>5</t>
  </si>
  <si>
    <t>5.1</t>
  </si>
  <si>
    <t>5.2</t>
  </si>
  <si>
    <t>6</t>
  </si>
  <si>
    <t>Електране на 20 i 10 kV</t>
  </si>
  <si>
    <t>7</t>
  </si>
  <si>
    <t>8</t>
  </si>
  <si>
    <t>8.1</t>
  </si>
  <si>
    <t>8.2</t>
  </si>
  <si>
    <t>9</t>
  </si>
  <si>
    <t>Електране на 0.4 kV</t>
  </si>
  <si>
    <t>10</t>
  </si>
  <si>
    <t>11</t>
  </si>
  <si>
    <t>11.1</t>
  </si>
  <si>
    <t>11.2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</si>
  <si>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</si>
  <si>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</si>
  <si>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</si>
  <si>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</si>
  <si>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</si>
  <si>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</si>
  <si>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</si>
  <si>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</si>
  <si>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</si>
  <si>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</si>
  <si>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</si>
  <si>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Сопствена потрошња</t>
  </si>
  <si>
    <t>23</t>
  </si>
  <si>
    <t xml:space="preserve">Губици </t>
  </si>
  <si>
    <t>24</t>
  </si>
  <si>
    <t>%</t>
  </si>
  <si>
    <t>Средњи напон  -  (35 kV)</t>
  </si>
  <si>
    <t>4.1</t>
  </si>
  <si>
    <t>4.1.1</t>
  </si>
  <si>
    <t>4.1.2</t>
  </si>
  <si>
    <t>4.2</t>
  </si>
  <si>
    <t>4.2.1</t>
  </si>
  <si>
    <t>4.2.2</t>
  </si>
  <si>
    <t>4.3</t>
  </si>
  <si>
    <t>5.1.1</t>
  </si>
  <si>
    <t>5.1.2</t>
  </si>
  <si>
    <t>5.2.1</t>
  </si>
  <si>
    <t>5.2.2</t>
  </si>
  <si>
    <t xml:space="preserve">ШИРОКА ПОТРОШЊА </t>
  </si>
  <si>
    <t>6.1</t>
  </si>
  <si>
    <t xml:space="preserve"> Једнотарифни</t>
  </si>
  <si>
    <t>Двотарифни</t>
  </si>
  <si>
    <t>6.2</t>
  </si>
  <si>
    <t>ШП - домаћинство</t>
  </si>
  <si>
    <t>ДУТ</t>
  </si>
  <si>
    <t>ЈАВНО ОСВЕТЉЕЊЕ</t>
  </si>
  <si>
    <t>УКУПНО</t>
  </si>
  <si>
    <t>Укупно</t>
  </si>
  <si>
    <t>[kW]</t>
  </si>
  <si>
    <t>А</t>
  </si>
  <si>
    <t>Б</t>
  </si>
  <si>
    <t>Домаћинства</t>
  </si>
  <si>
    <t>Комерцијала и остали</t>
  </si>
  <si>
    <t>Ц</t>
  </si>
  <si>
    <t>Јавно осветљење</t>
  </si>
  <si>
    <t>УКУПНО (А+Б+Ц)</t>
  </si>
  <si>
    <t>Врста прикључка</t>
  </si>
  <si>
    <t>Број прикључака</t>
  </si>
  <si>
    <t>Одобрена снага</t>
  </si>
  <si>
    <t>Г21</t>
  </si>
  <si>
    <t>Г22</t>
  </si>
  <si>
    <t>Г23</t>
  </si>
  <si>
    <t>Г31</t>
  </si>
  <si>
    <t>Г32</t>
  </si>
  <si>
    <t>Г33</t>
  </si>
  <si>
    <t>Типски укупно</t>
  </si>
  <si>
    <t>Индивидуални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</si>
  <si>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</si>
  <si>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</si>
  <si>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</si>
  <si>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</si>
  <si>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</si>
  <si>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</si>
  <si>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</si>
  <si>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</si>
  <si>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</si>
  <si>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</si>
  <si>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</si>
  <si>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 xml:space="preserve">Укупна реактивна енергија </t>
  </si>
  <si>
    <t>4.3.1</t>
  </si>
  <si>
    <t>4.3.2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</si>
  <si>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</si>
  <si>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</si>
  <si>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Врста</t>
  </si>
  <si>
    <t>Дужина</t>
  </si>
  <si>
    <t>[km]</t>
  </si>
  <si>
    <t>Надземни укупно</t>
  </si>
  <si>
    <t>Кабловски</t>
  </si>
  <si>
    <t>Укупно 110 kV</t>
  </si>
  <si>
    <t>Укупно 35 kV</t>
  </si>
  <si>
    <t>Укупно 20 kV</t>
  </si>
  <si>
    <t>Укупно 10 kV</t>
  </si>
  <si>
    <t>Укупно 0.4 kV</t>
  </si>
  <si>
    <t>сви</t>
  </si>
  <si>
    <t>Укупан број водова</t>
  </si>
  <si>
    <t xml:space="preserve">Реактивна енергија </t>
  </si>
  <si>
    <t xml:space="preserve">   У табели су приказане реализоване вредности закључно са месецом:</t>
  </si>
  <si>
    <t xml:space="preserve"> и остало по последњем плану</t>
  </si>
  <si>
    <t xml:space="preserve">  - Виша тарифа</t>
  </si>
  <si>
    <t xml:space="preserve">  - Нижа тарифа</t>
  </si>
  <si>
    <t>Губици према расположивој енергији</t>
  </si>
  <si>
    <t>Расположива активна енергија</t>
  </si>
  <si>
    <t>Укупна производња на дистрибутивној мрежи</t>
  </si>
  <si>
    <t>Купци са мерењем снаге</t>
  </si>
  <si>
    <t>Купци на високом напону - 110 kV</t>
  </si>
  <si>
    <t>Укупно на средњем напону</t>
  </si>
  <si>
    <t>Купци на средњем напону - 35 kV</t>
  </si>
  <si>
    <t>Купци на средњем напону - 20 kV</t>
  </si>
  <si>
    <t>Купци на средњем напону - 10 kV</t>
  </si>
  <si>
    <t>Купци без мерења снаге</t>
  </si>
  <si>
    <t>Купци на 110 kV</t>
  </si>
  <si>
    <t>Купци на 35 kV</t>
  </si>
  <si>
    <t>Купци на 20 и 10 kV</t>
  </si>
  <si>
    <t>Купци на 0,4 kV</t>
  </si>
  <si>
    <t xml:space="preserve">Купци на ниском напону - 0,4 kV </t>
  </si>
  <si>
    <t xml:space="preserve">  - Монофазни прикључак</t>
  </si>
  <si>
    <t xml:space="preserve">  - Трофазни прикључак</t>
  </si>
  <si>
    <t>Укупан број поља на ВН страни</t>
  </si>
  <si>
    <t>Укупан број поља на НН страни</t>
  </si>
  <si>
    <t>Јавна расвета</t>
  </si>
  <si>
    <t>Број мерних места</t>
  </si>
  <si>
    <t>Светлеће рекламе</t>
  </si>
  <si>
    <t>Број рекламних паноа</t>
  </si>
  <si>
    <t xml:space="preserve">  - Јавна расвета</t>
  </si>
  <si>
    <t xml:space="preserve">  - Светлеће рекламе</t>
  </si>
  <si>
    <t>Једнотарифни</t>
  </si>
  <si>
    <t>Управљана потрошња са посебним мерењем (ДУТ)</t>
  </si>
  <si>
    <t>Број стубова</t>
  </si>
  <si>
    <t>Дрвени стуб</t>
  </si>
  <si>
    <t>Челични стуб</t>
  </si>
  <si>
    <t>Бетонски стуб</t>
  </si>
  <si>
    <t>0.4</t>
  </si>
  <si>
    <t>Укупно 0.4-110kV</t>
  </si>
  <si>
    <t>Власништво ЕД</t>
  </si>
  <si>
    <t>Власништво других</t>
  </si>
  <si>
    <t xml:space="preserve"> Остали месеци су из последњег плана</t>
  </si>
  <si>
    <t>Управљана потрошња 
са посебним мерењем (ДУТ)</t>
  </si>
  <si>
    <t>ПРЕГЛЕД ТАБЕЛА ЗА ДОСТАВЉАЊЕ ИНФОРМАЦИЈА - ЕЛЕКТРИЧНА ЕНЕРГИЈА</t>
  </si>
  <si>
    <t>Назив табеле</t>
  </si>
  <si>
    <t>Форма у којој се доставља</t>
  </si>
  <si>
    <t>Електронски</t>
  </si>
  <si>
    <t>ДУЖИНА ЕЛЕКТРОДИСТРИБУТИВНЕ МРЕЖЕ У рег-1 ГОДИНИ</t>
  </si>
  <si>
    <t>ТРАНСФОРМАТОРСКЕ СТАНИЦЕ - СУМАРНО НА КРАЈУ рег-1 ГОДИНЕ</t>
  </si>
  <si>
    <t>ПЛАН РАЗВОЈА СА ОСНОВНИМ ТЕХНИЧКИМ ПАРАМЕТРИМА</t>
  </si>
  <si>
    <t>БРОЈ И УГОВОРЕНА СНАГА НОВИХ КУПАЦА НА НИСКОМ НАПОНУ ПРЕМА ВРСТИ ПРИКЉУЧКА</t>
  </si>
  <si>
    <t>ТРАФОСТАНИЦЕ У ВЛАСНИШТВУ ЕЛЕКТРОДИСТРИБУЦИЈЕ</t>
  </si>
  <si>
    <t>ТРАФОСТАНИЦЕ КОЈЕ НИСУ У ВЛАСНИШТВУ ЕЛЕКТРОДИСТРИБУЦИЈЕ или ЕМС-а, А ПРЕКО КОЈИХ СЕ НАПАЈА ВИШЕ КОРИСНИКА (део су ЕД мреже)</t>
  </si>
  <si>
    <t xml:space="preserve">ТРАФОСТАНИЦЕ У ВЛАСНИШТВУ ЈП ЕМС ПРЕКО КОЈИХ СЕ ИЗ ПРЕНОСНЕ У ДИСТРИБУТИВНУ МРЕЖУ ИСПОРУЧУЈЕ ЕЛЕКТРИЧНА ЕНЕРГИЈА </t>
  </si>
  <si>
    <t>25</t>
  </si>
  <si>
    <t>Губици према енергији без купаца на 110 kV</t>
  </si>
  <si>
    <t>БРОЈ И УГОВОРЕНА СНАГА НОВИХ КУПАЦА</t>
  </si>
  <si>
    <t>БРОЈ, УГОВОРЕНА СНАГА И ПОТРОШЊЕ ПО КАТЕГОРИЈАМА КУПАЦА</t>
  </si>
  <si>
    <t>Посебни случајеви *</t>
  </si>
  <si>
    <t xml:space="preserve"> * </t>
  </si>
  <si>
    <t>Посебни случајеви су дефинисани у складу са методологијом за одређивање трошкове прикључка на дистрибутивни систем:</t>
  </si>
  <si>
    <t>1. повећање снаге, раздвајање, односно спајање инсталација у објекту који је већ прикључен на систем</t>
  </si>
  <si>
    <t>2. поновно прикључење објекта на систем, када се захтев за издавање одобрења за прикључење подноси због ранијег искључења са система</t>
  </si>
  <si>
    <t>3. прикључење привремених објеката, градилишта и објеката у пробном раду</t>
  </si>
  <si>
    <t>4. прикључење покретних привремених објеката (покретне тезге, покретни циркуси, рингишпили и други објекти за забаву, 
    репортажна телевизијска кола и сл.) када се прикључење одобрава на период до 30 дана</t>
  </si>
  <si>
    <t>5. прикључење објекта купца који, у случају искључења због рушења објекта који је био прикључен на систем или у случају пресељења,
    има право на мерни уређај истог типа и класе без накнаде на другом мерном месту (локацији) на подручју истог енергетског субјекта,
    у складу са прописима којима се уређују услови испоруке електричне енергије</t>
  </si>
  <si>
    <t>Домаћинства, комерцијала и остало /без мерења снаге/</t>
  </si>
  <si>
    <t>Купци на ниском напону 
/са мерењем снаге/</t>
  </si>
  <si>
    <t xml:space="preserve">СРЕДЊИ НАПОН (35 kV + 10(20) kV) </t>
  </si>
  <si>
    <t>Средњи напон  -  (10/20 kV)</t>
  </si>
  <si>
    <t>Одобрена снага - домаћинство</t>
  </si>
  <si>
    <t>Одобрена снага - комерц. и ост.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</si>
  <si>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</si>
  <si>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</si>
  <si>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Број мерних/обрачунских места</t>
  </si>
  <si>
    <t>Број 
мерних места</t>
  </si>
  <si>
    <t>Број мерних места - домаћинства</t>
  </si>
  <si>
    <t>Број мер.места - комерцијала и остало</t>
  </si>
  <si>
    <t>Укупан број далековода на ВН страни</t>
  </si>
  <si>
    <t>ТРАФОСТАНИЦЕ КОЈЕ НИСУ У ВЛАСНИШТВУ ЕЛЕКТРОДИСТРИБУЦИЈЕ или ЕМС-а, А ПРЕКО КОЈИХ СЕ НАПАЈА САМО ЈЕДАН КОРИСНИК</t>
  </si>
  <si>
    <t>Укупан број далековода / водова на НН страни</t>
  </si>
  <si>
    <t xml:space="preserve">  -пословних и других неенергетских објеката</t>
  </si>
  <si>
    <t xml:space="preserve">  -енергетских објеката</t>
  </si>
  <si>
    <t>НАПОМЕНА:</t>
  </si>
  <si>
    <t>– уколико су дуж вода уграђени различити стубови, вод се сврстава у групу коју одређује већинска врста стубова</t>
  </si>
  <si>
    <t>– водове, који су изграђени за један напонски ниво, а раде на нижем напонском нивоу, треба сместити у напонски ниво за који су грађени, осим ако ће трајно радити на нижем напонском нивоу</t>
  </si>
  <si>
    <t>– за двоструке водове треба унети двоструку дужину вода</t>
  </si>
  <si>
    <t>– на напонским нивоима 20kV, 10kV и 0,4kV за број водова треба унети број извода</t>
  </si>
  <si>
    <t>Измерена месечна максимална снага</t>
  </si>
  <si>
    <t>1.2.3</t>
  </si>
  <si>
    <t>2.2.3</t>
  </si>
  <si>
    <t>Испорука суседним дистрибуцијама</t>
  </si>
  <si>
    <t>ЕТ-4-4</t>
  </si>
  <si>
    <t>ЕТ-4-5</t>
  </si>
  <si>
    <t>ЕТ-4-6</t>
  </si>
  <si>
    <t>ЕТ-4-7.1</t>
  </si>
  <si>
    <t>ЕТ-4-7.2</t>
  </si>
  <si>
    <t>ЕТ-4-7.3</t>
  </si>
  <si>
    <t>ЕТ-4-8.1</t>
  </si>
  <si>
    <t>ЕТ-4-8.2</t>
  </si>
  <si>
    <t>ЕТ-4-8.3</t>
  </si>
  <si>
    <t>ЕТ-4-10.1</t>
  </si>
  <si>
    <t>ЕТ-4-11.1</t>
  </si>
  <si>
    <t>ЕТ-4-11.3</t>
  </si>
  <si>
    <t>ИСПОРУКА ЕЛЕКТРИЧНЕ ЕНЕРГИЈЕ - БИЛАНС У рег ГОДИНИ</t>
  </si>
  <si>
    <t>ИСПОРУКА ЕЛЕКТРИЧНЕ ЕНЕРГИЈЕ - РЕАЛИЗАЦИЈА/ПЛАН У рег-1 ГОДИНИ</t>
  </si>
  <si>
    <t>Одобрена снага за обрачун приступа преносу</t>
  </si>
  <si>
    <t>Одобрена снага за обрачун приступа</t>
  </si>
  <si>
    <t>Одобрена снага (по решењу или према Уредби)
[kW]</t>
  </si>
  <si>
    <t>Годишња потрошња 
[МWh]</t>
  </si>
  <si>
    <t>Купци</t>
  </si>
  <si>
    <t>Одобрена снага (по решењу)
[kW]</t>
  </si>
  <si>
    <t>КУПЦИ СА МЕРЕЊЕМ СНАГЕ</t>
  </si>
  <si>
    <t>КУПЦИ БЕЗ МЕРЕЊА СНАГЕ</t>
  </si>
  <si>
    <t>ПРЕУЗИМАЊЕ, ИСПОРУКА И ГУБИЦИ ЕЛЕКТРИЧНЕ ЕНЕРГИЈЕ - БИЛАНС У рег ГОДИНИ</t>
  </si>
  <si>
    <t>ПРЕУЗИМАЊЕ, ИСПОРУКА И ГУБИЦИ ЕЛЕКТРИЧНЕ ЕНЕРГИЈЕ - РЕАЛИЗАЦИЈА/ПЛАН У рег-1 ГОДИНИ</t>
  </si>
  <si>
    <t>ПРЕУЗИМАЊЕ, ИСПОРУКА И ГУБИЦИ ЕЛЕКТРИЧНЕ ЕНЕРГИЈЕ - РЕАЛИЗАЦИЈА У рег-2 ГОДИНИ</t>
  </si>
  <si>
    <t>ИСПОРУКА ЕЛЕКТРИЧНЕ ЕНЕРГИЈЕ - РЕАЛИЗАЦИЈА У 
рег-2 ГОДИНИ</t>
  </si>
  <si>
    <t xml:space="preserve">     -     јавна и заједничка потрошња</t>
  </si>
  <si>
    <t xml:space="preserve">     -     остала комерцијална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</si>
  <si>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</si>
  <si>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</si>
  <si>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</si>
  <si>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</si>
  <si>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Управљана потрошња</t>
  </si>
  <si>
    <t>НА НИСКОМ НАПОНУ БЕЗ ЈО</t>
  </si>
  <si>
    <t>УКУПНО НА НИСКОМ НАПОНУ СА ЈО</t>
  </si>
  <si>
    <t>Испорука купцима (без сопствене потрошње)</t>
  </si>
  <si>
    <t>Укупно испорука купцима (без сопств. потр.)</t>
  </si>
  <si>
    <t>Испорука у преносни систем</t>
  </si>
  <si>
    <t>26</t>
  </si>
  <si>
    <t>М1A</t>
  </si>
  <si>
    <t>М2A</t>
  </si>
  <si>
    <t>М3A</t>
  </si>
  <si>
    <t>М1Б</t>
  </si>
  <si>
    <t>М2Б</t>
  </si>
  <si>
    <t>М3Б</t>
  </si>
  <si>
    <t>Т1A</t>
  </si>
  <si>
    <t>Т2A</t>
  </si>
  <si>
    <t>Т3A</t>
  </si>
  <si>
    <t>1.10</t>
  </si>
  <si>
    <t>Т1Б</t>
  </si>
  <si>
    <t>Т2Б</t>
  </si>
  <si>
    <t>Т3Б</t>
  </si>
  <si>
    <t>Г11A</t>
  </si>
  <si>
    <t>Г12A</t>
  </si>
  <si>
    <t>Г13A</t>
  </si>
  <si>
    <t>1.16</t>
  </si>
  <si>
    <t>Г11Б</t>
  </si>
  <si>
    <t>1.17</t>
  </si>
  <si>
    <t>Г12Б</t>
  </si>
  <si>
    <t>1.18</t>
  </si>
  <si>
    <t>Г13Б</t>
  </si>
  <si>
    <t>1.19</t>
  </si>
  <si>
    <t>1.20</t>
  </si>
  <si>
    <t>1.21</t>
  </si>
  <si>
    <t>1.22</t>
  </si>
  <si>
    <t>1.23</t>
  </si>
  <si>
    <t>1.24</t>
  </si>
  <si>
    <t>1.25</t>
  </si>
  <si>
    <t>Г41</t>
  </si>
  <si>
    <t>1.26</t>
  </si>
  <si>
    <t>Г42</t>
  </si>
  <si>
    <t>1.27</t>
  </si>
  <si>
    <t>Г43</t>
  </si>
  <si>
    <t>1.28</t>
  </si>
  <si>
    <t>Г51</t>
  </si>
  <si>
    <t>1.29</t>
  </si>
  <si>
    <t>Г52</t>
  </si>
  <si>
    <t>1.30</t>
  </si>
  <si>
    <t>Г53</t>
  </si>
  <si>
    <t>НАПОМЕНЕ:</t>
  </si>
  <si>
    <t>-</t>
  </si>
  <si>
    <t>Подаци у табели се односе на плаћене и реализоване прикључке</t>
  </si>
  <si>
    <t>Испорука у затворене дистрибутивне системе</t>
  </si>
  <si>
    <t>24.1</t>
  </si>
  <si>
    <t>24.2</t>
  </si>
  <si>
    <t>27</t>
  </si>
  <si>
    <t>Производња електрана на дистрибутивној мрежи</t>
  </si>
  <si>
    <t>Производња купаца-произвођача на дистрибутивној мрежи</t>
  </si>
  <si>
    <t>Купци-произвођачи на 35 kV</t>
  </si>
  <si>
    <t>15.1</t>
  </si>
  <si>
    <t>15.2</t>
  </si>
  <si>
    <t>Купци-произвођачи на 20 i 10 kV</t>
  </si>
  <si>
    <t>18.1</t>
  </si>
  <si>
    <t>18.2</t>
  </si>
  <si>
    <t>Купци-произвођачи на 0.4 kV</t>
  </si>
  <si>
    <t>Ниски напон</t>
  </si>
  <si>
    <t>21.1</t>
  </si>
  <si>
    <t>21.2</t>
  </si>
  <si>
    <t>Широка потрошња - комерцијала и остали</t>
  </si>
  <si>
    <t>Широка потрошња - домаћинства</t>
  </si>
  <si>
    <t>27.1</t>
  </si>
  <si>
    <t>27.2</t>
  </si>
  <si>
    <t>28</t>
  </si>
  <si>
    <t>29</t>
  </si>
  <si>
    <t>Укупна производња купаца-произвођачана дистрибутивној мрежи</t>
  </si>
  <si>
    <t>30</t>
  </si>
  <si>
    <t>Преузето из преносне мреже преко купаца на 110 kV*</t>
  </si>
  <si>
    <t>31</t>
  </si>
  <si>
    <t>Преузето из повезаних ЕД система*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</si>
  <si>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</si>
  <si>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</si>
  <si>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</si>
  <si>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</si>
  <si>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</si>
  <si>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</si>
  <si>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</si>
  <si>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</si>
  <si>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</si>
  <si>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</si>
  <si>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41.1</t>
  </si>
  <si>
    <t>41.2</t>
  </si>
  <si>
    <t>42</t>
  </si>
  <si>
    <t>43</t>
  </si>
  <si>
    <t>44</t>
  </si>
  <si>
    <t>1.1.1</t>
  </si>
  <si>
    <t>1.1.2</t>
  </si>
  <si>
    <t>1.1.3</t>
  </si>
  <si>
    <t>1.1.4</t>
  </si>
  <si>
    <t>1.1.5</t>
  </si>
  <si>
    <t>1.1.5.1</t>
  </si>
  <si>
    <t>1.1.5.2</t>
  </si>
  <si>
    <t>1.1.6</t>
  </si>
  <si>
    <t>1.1.6.1</t>
  </si>
  <si>
    <t>1.1.6.2</t>
  </si>
  <si>
    <t>1.2.4</t>
  </si>
  <si>
    <t>1.2.5</t>
  </si>
  <si>
    <t>1.2.5.1</t>
  </si>
  <si>
    <t>1.2.5.2</t>
  </si>
  <si>
    <t>1.2.6</t>
  </si>
  <si>
    <t>1.2.6.1</t>
  </si>
  <si>
    <t>1.2.6.2</t>
  </si>
  <si>
    <t>НИСКИ НАПОН</t>
  </si>
  <si>
    <t>2.3.1</t>
  </si>
  <si>
    <t>2.3.2</t>
  </si>
  <si>
    <t>2.4</t>
  </si>
  <si>
    <t>2.4.1</t>
  </si>
  <si>
    <t>2.4.2</t>
  </si>
  <si>
    <t>ШП - Комерцијала и остали</t>
  </si>
  <si>
    <t>3.1.1</t>
  </si>
  <si>
    <t>3.1.2</t>
  </si>
  <si>
    <t>3.1.3</t>
  </si>
  <si>
    <t>3.1.3.1</t>
  </si>
  <si>
    <t>3.1.3.2</t>
  </si>
  <si>
    <t>3.1.4</t>
  </si>
  <si>
    <t>3.1.5</t>
  </si>
  <si>
    <t>3.1.6</t>
  </si>
  <si>
    <t>3.1.6.1</t>
  </si>
  <si>
    <t>3.1.6.2</t>
  </si>
  <si>
    <t>3.1.6.3</t>
  </si>
  <si>
    <t>3.1.6.4</t>
  </si>
  <si>
    <t>3.1.6.5</t>
  </si>
  <si>
    <t>3.1.6.6</t>
  </si>
  <si>
    <t>3.2.1</t>
  </si>
  <si>
    <t>3.2.2</t>
  </si>
  <si>
    <t>3.2.3</t>
  </si>
  <si>
    <t>3.2.4</t>
  </si>
  <si>
    <t>3.2.5</t>
  </si>
  <si>
    <t>3.2.6</t>
  </si>
  <si>
    <t>3.2.6.1</t>
  </si>
  <si>
    <t>3.2.6.2</t>
  </si>
  <si>
    <t>3.2.7</t>
  </si>
  <si>
    <t>3.2.8</t>
  </si>
  <si>
    <t>3.2.9</t>
  </si>
  <si>
    <t>3.2.9.1</t>
  </si>
  <si>
    <t>3.2.9.2</t>
  </si>
  <si>
    <t>3.2.10</t>
  </si>
  <si>
    <t>3.2.11</t>
  </si>
  <si>
    <t>3.2.12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</si>
</sst>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</numFmts>
  <fonts count="56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Symbol"/>
      <family val="1"/>
    </font>
    <font>
      <sz val="8"/>
      <color indexed="18"/>
      <name val="Arial Narrow"/>
      <family val="2"/>
    </font>
    <font>
      <sz val="8"/>
      <color indexed="1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3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2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2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5" fontId="3" fillId="33" borderId="0" xfId="62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58" applyFont="1">
      <alignment/>
      <protection/>
    </xf>
    <xf numFmtId="0" fontId="7" fillId="0" borderId="0" xfId="58" applyFont="1" applyFill="1">
      <alignment/>
      <protection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20" xfId="58" applyFont="1" applyBorder="1" applyAlignment="1">
      <alignment horizontal="center"/>
      <protection/>
    </xf>
    <xf numFmtId="0" fontId="7" fillId="0" borderId="20" xfId="58" applyFont="1" applyFill="1" applyBorder="1" applyAlignment="1">
      <alignment horizontal="center"/>
      <protection/>
    </xf>
    <xf numFmtId="0" fontId="7" fillId="0" borderId="21" xfId="58" applyFont="1" applyFill="1" applyBorder="1" applyAlignment="1">
      <alignment horizontal="center"/>
      <protection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3" xfId="58" applyFont="1" applyBorder="1">
      <alignment/>
      <protection/>
    </xf>
    <xf numFmtId="0" fontId="7" fillId="0" borderId="24" xfId="58" applyFont="1" applyBorder="1">
      <alignment/>
      <protection/>
    </xf>
    <xf numFmtId="3" fontId="7" fillId="0" borderId="24" xfId="58" applyNumberFormat="1" applyFont="1" applyBorder="1">
      <alignment/>
      <protection/>
    </xf>
    <xf numFmtId="3" fontId="7" fillId="0" borderId="25" xfId="58" applyNumberFormat="1" applyFont="1" applyBorder="1">
      <alignment/>
      <protection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/>
      <protection/>
    </xf>
    <xf numFmtId="3" fontId="7" fillId="0" borderId="28" xfId="58" applyNumberFormat="1" applyFont="1" applyBorder="1" applyAlignment="1">
      <alignment horizontal="right" vertic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7" xfId="58" applyFont="1" applyBorder="1">
      <alignment/>
      <protection/>
    </xf>
    <xf numFmtId="0" fontId="7" fillId="0" borderId="30" xfId="58" applyFont="1" applyBorder="1" applyAlignment="1">
      <alignment horizontal="center"/>
      <protection/>
    </xf>
    <xf numFmtId="3" fontId="7" fillId="0" borderId="31" xfId="58" applyNumberFormat="1" applyFont="1" applyBorder="1" applyAlignment="1">
      <alignment horizontal="right" vertical="center"/>
      <protection/>
    </xf>
    <xf numFmtId="0" fontId="7" fillId="0" borderId="17" xfId="58" applyFont="1" applyBorder="1" applyAlignment="1">
      <alignment horizontal="center"/>
      <protection/>
    </xf>
    <xf numFmtId="0" fontId="7" fillId="0" borderId="32" xfId="58" applyFont="1" applyBorder="1">
      <alignment/>
      <protection/>
    </xf>
    <xf numFmtId="0" fontId="7" fillId="0" borderId="33" xfId="58" applyFont="1" applyBorder="1" applyAlignment="1">
      <alignment horizontal="center"/>
      <protection/>
    </xf>
    <xf numFmtId="3" fontId="7" fillId="0" borderId="34" xfId="58" applyNumberFormat="1" applyFont="1" applyBorder="1" applyAlignment="1">
      <alignment horizontal="right" vertical="center"/>
      <protection/>
    </xf>
    <xf numFmtId="0" fontId="7" fillId="0" borderId="24" xfId="58" applyFont="1" applyBorder="1" applyAlignment="1">
      <alignment horizont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7" fillId="0" borderId="35" xfId="58" applyFont="1" applyBorder="1">
      <alignment/>
      <protection/>
    </xf>
    <xf numFmtId="3" fontId="7" fillId="0" borderId="27" xfId="58" applyNumberFormat="1" applyFont="1" applyBorder="1" applyAlignment="1">
      <alignment horizontal="right" vertical="center"/>
      <protection/>
    </xf>
    <xf numFmtId="3" fontId="7" fillId="0" borderId="30" xfId="58" applyNumberFormat="1" applyFont="1" applyBorder="1" applyAlignment="1">
      <alignment horizontal="right" vertical="center"/>
      <protection/>
    </xf>
    <xf numFmtId="0" fontId="7" fillId="0" borderId="36" xfId="58" applyFont="1" applyBorder="1">
      <alignment/>
      <protection/>
    </xf>
    <xf numFmtId="0" fontId="7" fillId="0" borderId="37" xfId="58" applyFont="1" applyBorder="1" applyAlignment="1">
      <alignment horizontal="center"/>
      <protection/>
    </xf>
    <xf numFmtId="49" fontId="7" fillId="0" borderId="0" xfId="0" applyNumberFormat="1" applyFont="1" applyAlignment="1">
      <alignment horizontal="center" vertical="center"/>
    </xf>
    <xf numFmtId="0" fontId="7" fillId="0" borderId="0" xfId="58" applyFont="1" applyFill="1" applyAlignment="1">
      <alignment horizontal="center"/>
      <protection/>
    </xf>
    <xf numFmtId="0" fontId="7" fillId="0" borderId="24" xfId="58" applyFont="1" applyFill="1" applyBorder="1" applyAlignment="1">
      <alignment horizontal="center"/>
      <protection/>
    </xf>
    <xf numFmtId="0" fontId="7" fillId="0" borderId="25" xfId="58" applyFont="1" applyFill="1" applyBorder="1" applyAlignment="1">
      <alignment horizontal="center"/>
      <protection/>
    </xf>
    <xf numFmtId="3" fontId="7" fillId="0" borderId="33" xfId="58" applyNumberFormat="1" applyFont="1" applyBorder="1">
      <alignment/>
      <protection/>
    </xf>
    <xf numFmtId="3" fontId="7" fillId="0" borderId="34" xfId="58" applyNumberFormat="1" applyFont="1" applyBorder="1">
      <alignment/>
      <protection/>
    </xf>
    <xf numFmtId="49" fontId="7" fillId="0" borderId="22" xfId="0" applyNumberFormat="1" applyFont="1" applyBorder="1" applyAlignment="1">
      <alignment horizontal="center" vertical="center"/>
    </xf>
    <xf numFmtId="0" fontId="7" fillId="0" borderId="30" xfId="58" applyFont="1" applyBorder="1">
      <alignment/>
      <protection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39" xfId="58" applyFont="1" applyBorder="1" applyAlignment="1">
      <alignment horizontal="center"/>
      <protection/>
    </xf>
    <xf numFmtId="3" fontId="7" fillId="0" borderId="39" xfId="58" applyNumberFormat="1" applyFont="1" applyBorder="1" applyAlignment="1">
      <alignment horizontal="right" vertical="center"/>
      <protection/>
    </xf>
    <xf numFmtId="3" fontId="7" fillId="0" borderId="40" xfId="58" applyNumberFormat="1" applyFont="1" applyBorder="1" applyAlignment="1">
      <alignment horizontal="right" vertical="center"/>
      <protection/>
    </xf>
    <xf numFmtId="0" fontId="7" fillId="0" borderId="17" xfId="58" applyFont="1" applyBorder="1" applyAlignment="1">
      <alignment horizontal="left"/>
      <protection/>
    </xf>
    <xf numFmtId="49" fontId="7" fillId="0" borderId="29" xfId="0" applyNumberFormat="1" applyFont="1" applyBorder="1" applyAlignment="1">
      <alignment horizontal="center" vertical="center"/>
    </xf>
    <xf numFmtId="0" fontId="7" fillId="0" borderId="23" xfId="58" applyFont="1" applyBorder="1" applyAlignment="1">
      <alignment horizontal="center"/>
      <protection/>
    </xf>
    <xf numFmtId="49" fontId="7" fillId="0" borderId="41" xfId="0" applyNumberFormat="1" applyFont="1" applyBorder="1" applyAlignment="1">
      <alignment horizontal="center" vertical="center"/>
    </xf>
    <xf numFmtId="0" fontId="7" fillId="0" borderId="18" xfId="58" applyFont="1" applyBorder="1" applyAlignment="1">
      <alignment horizontal="center"/>
      <protection/>
    </xf>
    <xf numFmtId="0" fontId="7" fillId="0" borderId="42" xfId="58" applyFont="1" applyBorder="1" applyAlignment="1">
      <alignment horizontal="center"/>
      <protection/>
    </xf>
    <xf numFmtId="3" fontId="7" fillId="0" borderId="42" xfId="58" applyNumberFormat="1" applyFont="1" applyBorder="1" applyAlignment="1">
      <alignment horizontal="right" vertical="center"/>
      <protection/>
    </xf>
    <xf numFmtId="3" fontId="7" fillId="0" borderId="43" xfId="58" applyNumberFormat="1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44" xfId="0" applyFont="1" applyFill="1" applyBorder="1" applyAlignment="1">
      <alignment/>
    </xf>
    <xf numFmtId="0" fontId="7" fillId="33" borderId="4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left" vertical="center" wrapText="1"/>
    </xf>
    <xf numFmtId="0" fontId="7" fillId="0" borderId="50" xfId="58" applyFont="1" applyBorder="1">
      <alignment/>
      <protection/>
    </xf>
    <xf numFmtId="0" fontId="7" fillId="33" borderId="2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4" fontId="7" fillId="0" borderId="28" xfId="58" applyNumberFormat="1" applyFont="1" applyBorder="1" applyAlignment="1">
      <alignment horizontal="right" vertical="center"/>
      <protection/>
    </xf>
    <xf numFmtId="4" fontId="7" fillId="0" borderId="31" xfId="58" applyNumberFormat="1" applyFont="1" applyBorder="1" applyAlignment="1">
      <alignment horizontal="right" vertical="center"/>
      <protection/>
    </xf>
    <xf numFmtId="4" fontId="7" fillId="0" borderId="30" xfId="58" applyNumberFormat="1" applyFont="1" applyFill="1" applyBorder="1" applyAlignment="1">
      <alignment horizontal="right" vertical="center"/>
      <protection/>
    </xf>
    <xf numFmtId="4" fontId="7" fillId="0" borderId="24" xfId="58" applyNumberFormat="1" applyFont="1" applyBorder="1" applyAlignment="1">
      <alignment horizontal="right" vertical="center"/>
      <protection/>
    </xf>
    <xf numFmtId="4" fontId="7" fillId="0" borderId="25" xfId="58" applyNumberFormat="1" applyFont="1" applyBorder="1" applyAlignment="1">
      <alignment horizontal="right" vertical="center"/>
      <protection/>
    </xf>
    <xf numFmtId="4" fontId="7" fillId="0" borderId="27" xfId="58" applyNumberFormat="1" applyFont="1" applyBorder="1" applyAlignment="1">
      <alignment horizontal="right" vertical="center"/>
      <protection/>
    </xf>
    <xf numFmtId="4" fontId="7" fillId="0" borderId="30" xfId="58" applyNumberFormat="1" applyFont="1" applyBorder="1" applyAlignment="1">
      <alignment horizontal="right" vertical="center"/>
      <protection/>
    </xf>
    <xf numFmtId="4" fontId="7" fillId="0" borderId="37" xfId="58" applyNumberFormat="1" applyFont="1" applyBorder="1" applyAlignment="1">
      <alignment horizontal="right" vertical="center"/>
      <protection/>
    </xf>
    <xf numFmtId="4" fontId="7" fillId="0" borderId="51" xfId="58" applyNumberFormat="1" applyFont="1" applyBorder="1" applyAlignment="1">
      <alignment horizontal="right" vertical="center"/>
      <protection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54" xfId="0" applyNumberFormat="1" applyFont="1" applyFill="1" applyBorder="1" applyAlignment="1">
      <alignment horizontal="center"/>
    </xf>
    <xf numFmtId="49" fontId="7" fillId="33" borderId="55" xfId="0" applyNumberFormat="1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/>
    </xf>
    <xf numFmtId="49" fontId="7" fillId="0" borderId="57" xfId="0" applyNumberFormat="1" applyFont="1" applyBorder="1" applyAlignment="1">
      <alignment horizontal="center" vertical="center"/>
    </xf>
    <xf numFmtId="3" fontId="7" fillId="0" borderId="33" xfId="58" applyNumberFormat="1" applyFont="1" applyFill="1" applyBorder="1" applyAlignment="1">
      <alignment horizontal="right" vertical="center"/>
      <protection/>
    </xf>
    <xf numFmtId="3" fontId="7" fillId="0" borderId="30" xfId="58" applyNumberFormat="1" applyFont="1" applyFill="1" applyBorder="1" applyAlignment="1">
      <alignment horizontal="right" vertical="center"/>
      <protection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40" xfId="58" applyNumberFormat="1" applyFont="1" applyBorder="1" applyAlignment="1">
      <alignment horizontal="right" vertical="center"/>
      <protection/>
    </xf>
    <xf numFmtId="0" fontId="7" fillId="33" borderId="15" xfId="0" applyFont="1" applyFill="1" applyBorder="1" applyAlignment="1">
      <alignment horizontal="center"/>
    </xf>
    <xf numFmtId="4" fontId="7" fillId="0" borderId="58" xfId="58" applyNumberFormat="1" applyFont="1" applyBorder="1" applyAlignment="1">
      <alignment horizontal="right" vertical="center"/>
      <protection/>
    </xf>
    <xf numFmtId="4" fontId="7" fillId="0" borderId="39" xfId="58" applyNumberFormat="1" applyFont="1" applyBorder="1" applyAlignment="1">
      <alignment horizontal="right" vertical="center"/>
      <protection/>
    </xf>
    <xf numFmtId="0" fontId="7" fillId="0" borderId="59" xfId="58" applyFont="1" applyBorder="1">
      <alignment/>
      <protection/>
    </xf>
    <xf numFmtId="0" fontId="7" fillId="0" borderId="60" xfId="58" applyFont="1" applyBorder="1">
      <alignment/>
      <protection/>
    </xf>
    <xf numFmtId="0" fontId="7" fillId="33" borderId="59" xfId="0" applyFont="1" applyFill="1" applyBorder="1" applyAlignment="1">
      <alignment/>
    </xf>
    <xf numFmtId="49" fontId="7" fillId="0" borderId="61" xfId="0" applyNumberFormat="1" applyFont="1" applyBorder="1" applyAlignment="1">
      <alignment horizontal="left"/>
    </xf>
    <xf numFmtId="0" fontId="3" fillId="33" borderId="62" xfId="0" applyFont="1" applyFill="1" applyBorder="1" applyAlignment="1">
      <alignment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1" fontId="7" fillId="33" borderId="65" xfId="0" applyNumberFormat="1" applyFont="1" applyFill="1" applyBorder="1" applyAlignment="1">
      <alignment horizontal="right" vertical="center" wrapText="1"/>
    </xf>
    <xf numFmtId="4" fontId="7" fillId="33" borderId="63" xfId="0" applyNumberFormat="1" applyFont="1" applyFill="1" applyBorder="1" applyAlignment="1">
      <alignment horizontal="right" vertical="center" wrapText="1"/>
    </xf>
    <xf numFmtId="4" fontId="7" fillId="33" borderId="64" xfId="0" applyNumberFormat="1" applyFont="1" applyFill="1" applyBorder="1" applyAlignment="1">
      <alignment horizontal="right" vertical="center" wrapText="1"/>
    </xf>
    <xf numFmtId="1" fontId="7" fillId="33" borderId="66" xfId="0" applyNumberFormat="1" applyFont="1" applyFill="1" applyBorder="1" applyAlignment="1">
      <alignment horizontal="right" vertical="center" wrapText="1"/>
    </xf>
    <xf numFmtId="4" fontId="7" fillId="33" borderId="67" xfId="0" applyNumberFormat="1" applyFont="1" applyFill="1" applyBorder="1" applyAlignment="1">
      <alignment horizontal="right" vertical="center" wrapText="1"/>
    </xf>
    <xf numFmtId="4" fontId="7" fillId="33" borderId="68" xfId="0" applyNumberFormat="1" applyFont="1" applyFill="1" applyBorder="1" applyAlignment="1">
      <alignment horizontal="right" vertical="center" wrapText="1"/>
    </xf>
    <xf numFmtId="1" fontId="7" fillId="33" borderId="69" xfId="0" applyNumberFormat="1" applyFont="1" applyFill="1" applyBorder="1" applyAlignment="1">
      <alignment horizontal="right" vertical="center" wrapText="1"/>
    </xf>
    <xf numFmtId="4" fontId="7" fillId="33" borderId="70" xfId="0" applyNumberFormat="1" applyFont="1" applyFill="1" applyBorder="1" applyAlignment="1">
      <alignment horizontal="right" vertical="center" wrapText="1"/>
    </xf>
    <xf numFmtId="4" fontId="7" fillId="33" borderId="71" xfId="0" applyNumberFormat="1" applyFont="1" applyFill="1" applyBorder="1" applyAlignment="1">
      <alignment horizontal="right" vertical="center" wrapText="1"/>
    </xf>
    <xf numFmtId="1" fontId="7" fillId="33" borderId="72" xfId="0" applyNumberFormat="1" applyFont="1" applyFill="1" applyBorder="1" applyAlignment="1">
      <alignment horizontal="right" vertical="center" wrapText="1"/>
    </xf>
    <xf numFmtId="4" fontId="7" fillId="33" borderId="73" xfId="0" applyNumberFormat="1" applyFont="1" applyFill="1" applyBorder="1" applyAlignment="1">
      <alignment horizontal="right" vertical="center" wrapText="1"/>
    </xf>
    <xf numFmtId="4" fontId="7" fillId="33" borderId="74" xfId="0" applyNumberFormat="1" applyFont="1" applyFill="1" applyBorder="1" applyAlignment="1">
      <alignment horizontal="right" vertical="center" wrapText="1"/>
    </xf>
    <xf numFmtId="4" fontId="7" fillId="33" borderId="75" xfId="0" applyNumberFormat="1" applyFont="1" applyFill="1" applyBorder="1" applyAlignment="1">
      <alignment horizontal="right" vertical="center" wrapText="1"/>
    </xf>
    <xf numFmtId="4" fontId="7" fillId="33" borderId="76" xfId="0" applyNumberFormat="1" applyFont="1" applyFill="1" applyBorder="1" applyAlignment="1">
      <alignment horizontal="right" vertical="center" wrapText="1"/>
    </xf>
    <xf numFmtId="4" fontId="7" fillId="33" borderId="77" xfId="0" applyNumberFormat="1" applyFont="1" applyFill="1" applyBorder="1" applyAlignment="1">
      <alignment horizontal="right" vertical="center" wrapText="1"/>
    </xf>
    <xf numFmtId="4" fontId="7" fillId="33" borderId="78" xfId="0" applyNumberFormat="1" applyFont="1" applyFill="1" applyBorder="1" applyAlignment="1">
      <alignment horizontal="right" vertical="center" wrapText="1"/>
    </xf>
    <xf numFmtId="181" fontId="7" fillId="33" borderId="64" xfId="0" applyNumberFormat="1" applyFont="1" applyFill="1" applyBorder="1" applyAlignment="1">
      <alignment horizontal="right" vertical="center" wrapText="1"/>
    </xf>
    <xf numFmtId="181" fontId="7" fillId="33" borderId="68" xfId="0" applyNumberFormat="1" applyFont="1" applyFill="1" applyBorder="1" applyAlignment="1">
      <alignment horizontal="right" vertical="center" wrapText="1"/>
    </xf>
    <xf numFmtId="181" fontId="7" fillId="33" borderId="74" xfId="0" applyNumberFormat="1" applyFont="1" applyFill="1" applyBorder="1" applyAlignment="1">
      <alignment horizontal="right" vertical="center" wrapText="1"/>
    </xf>
    <xf numFmtId="181" fontId="7" fillId="33" borderId="44" xfId="0" applyNumberFormat="1" applyFont="1" applyFill="1" applyBorder="1" applyAlignment="1">
      <alignment horizontal="right" vertical="center" wrapText="1"/>
    </xf>
    <xf numFmtId="181" fontId="7" fillId="33" borderId="79" xfId="0" applyNumberFormat="1" applyFont="1" applyFill="1" applyBorder="1" applyAlignment="1">
      <alignment horizontal="right" vertical="center" wrapText="1"/>
    </xf>
    <xf numFmtId="181" fontId="7" fillId="33" borderId="80" xfId="0" applyNumberFormat="1" applyFont="1" applyFill="1" applyBorder="1" applyAlignment="1">
      <alignment horizontal="right" vertical="center" wrapText="1"/>
    </xf>
    <xf numFmtId="0" fontId="3" fillId="33" borderId="81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49" fontId="7" fillId="33" borderId="82" xfId="0" applyNumberFormat="1" applyFont="1" applyFill="1" applyBorder="1" applyAlignment="1">
      <alignment horizontal="center"/>
    </xf>
    <xf numFmtId="3" fontId="7" fillId="33" borderId="45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Alignment="1" applyProtection="1">
      <alignment/>
      <protection locked="0"/>
    </xf>
    <xf numFmtId="3" fontId="7" fillId="0" borderId="24" xfId="58" applyNumberFormat="1" applyFont="1" applyFill="1" applyBorder="1" applyAlignment="1">
      <alignment horizontal="right" vertical="center"/>
      <protection/>
    </xf>
    <xf numFmtId="3" fontId="7" fillId="0" borderId="31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83" xfId="58" applyNumberFormat="1" applyFont="1" applyFill="1" applyBorder="1" applyAlignment="1">
      <alignment horizontal="right" vertical="center"/>
      <protection/>
    </xf>
    <xf numFmtId="1" fontId="7" fillId="33" borderId="84" xfId="0" applyNumberFormat="1" applyFont="1" applyFill="1" applyBorder="1" applyAlignment="1">
      <alignment horizontal="right" vertical="center" wrapText="1"/>
    </xf>
    <xf numFmtId="4" fontId="7" fillId="33" borderId="85" xfId="0" applyNumberFormat="1" applyFont="1" applyFill="1" applyBorder="1" applyAlignment="1">
      <alignment horizontal="right" vertical="center" wrapText="1"/>
    </xf>
    <xf numFmtId="4" fontId="7" fillId="33" borderId="86" xfId="0" applyNumberFormat="1" applyFont="1" applyFill="1" applyBorder="1" applyAlignment="1">
      <alignment horizontal="right" vertical="center" wrapText="1"/>
    </xf>
    <xf numFmtId="4" fontId="7" fillId="33" borderId="87" xfId="0" applyNumberFormat="1" applyFont="1" applyFill="1" applyBorder="1" applyAlignment="1">
      <alignment horizontal="right" vertical="center" wrapText="1"/>
    </xf>
    <xf numFmtId="1" fontId="7" fillId="33" borderId="88" xfId="0" applyNumberFormat="1" applyFont="1" applyFill="1" applyBorder="1" applyAlignment="1">
      <alignment horizontal="right" vertical="center" wrapText="1"/>
    </xf>
    <xf numFmtId="4" fontId="7" fillId="33" borderId="89" xfId="0" applyNumberFormat="1" applyFont="1" applyFill="1" applyBorder="1" applyAlignment="1">
      <alignment horizontal="right" vertical="center" wrapText="1"/>
    </xf>
    <xf numFmtId="4" fontId="7" fillId="33" borderId="90" xfId="0" applyNumberFormat="1" applyFont="1" applyFill="1" applyBorder="1" applyAlignment="1">
      <alignment horizontal="right" vertical="center" wrapText="1"/>
    </xf>
    <xf numFmtId="4" fontId="7" fillId="33" borderId="9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3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3" fontId="7" fillId="33" borderId="65" xfId="0" applyNumberFormat="1" applyFont="1" applyFill="1" applyBorder="1" applyAlignment="1">
      <alignment horizontal="right" vertical="center" wrapText="1"/>
    </xf>
    <xf numFmtId="3" fontId="7" fillId="33" borderId="66" xfId="0" applyNumberFormat="1" applyFont="1" applyFill="1" applyBorder="1" applyAlignment="1">
      <alignment horizontal="right" vertical="center" wrapText="1"/>
    </xf>
    <xf numFmtId="3" fontId="7" fillId="33" borderId="69" xfId="0" applyNumberFormat="1" applyFont="1" applyFill="1" applyBorder="1" applyAlignment="1">
      <alignment horizontal="right" vertical="center" wrapText="1"/>
    </xf>
    <xf numFmtId="3" fontId="7" fillId="33" borderId="84" xfId="0" applyNumberFormat="1" applyFont="1" applyFill="1" applyBorder="1" applyAlignment="1">
      <alignment horizontal="right" vertical="center" wrapText="1"/>
    </xf>
    <xf numFmtId="3" fontId="7" fillId="33" borderId="88" xfId="0" applyNumberFormat="1" applyFont="1" applyFill="1" applyBorder="1" applyAlignment="1">
      <alignment horizontal="right" vertical="center" wrapText="1"/>
    </xf>
    <xf numFmtId="3" fontId="7" fillId="33" borderId="72" xfId="0" applyNumberFormat="1" applyFont="1" applyFill="1" applyBorder="1" applyAlignment="1">
      <alignment horizontal="right" vertical="center" wrapText="1"/>
    </xf>
    <xf numFmtId="3" fontId="7" fillId="33" borderId="92" xfId="0" applyNumberFormat="1" applyFont="1" applyFill="1" applyBorder="1" applyAlignment="1">
      <alignment horizontal="right" vertical="center" wrapText="1"/>
    </xf>
    <xf numFmtId="181" fontId="7" fillId="33" borderId="70" xfId="0" applyNumberFormat="1" applyFont="1" applyFill="1" applyBorder="1" applyAlignment="1">
      <alignment horizontal="right" vertical="center" wrapText="1"/>
    </xf>
    <xf numFmtId="181" fontId="7" fillId="33" borderId="67" xfId="0" applyNumberFormat="1" applyFont="1" applyFill="1" applyBorder="1" applyAlignment="1">
      <alignment horizontal="right" vertical="center" wrapText="1"/>
    </xf>
    <xf numFmtId="181" fontId="7" fillId="33" borderId="85" xfId="0" applyNumberFormat="1" applyFont="1" applyFill="1" applyBorder="1" applyAlignment="1">
      <alignment horizontal="right" vertical="center" wrapText="1"/>
    </xf>
    <xf numFmtId="181" fontId="7" fillId="33" borderId="89" xfId="0" applyNumberFormat="1" applyFont="1" applyFill="1" applyBorder="1" applyAlignment="1">
      <alignment horizontal="right" vertical="center" wrapText="1"/>
    </xf>
    <xf numFmtId="181" fontId="7" fillId="33" borderId="63" xfId="0" applyNumberFormat="1" applyFont="1" applyFill="1" applyBorder="1" applyAlignment="1">
      <alignment horizontal="right" vertical="center" wrapText="1"/>
    </xf>
    <xf numFmtId="181" fontId="7" fillId="33" borderId="93" xfId="0" applyNumberFormat="1" applyFont="1" applyFill="1" applyBorder="1" applyAlignment="1">
      <alignment horizontal="right" vertical="center" wrapText="1"/>
    </xf>
    <xf numFmtId="181" fontId="7" fillId="33" borderId="76" xfId="0" applyNumberFormat="1" applyFont="1" applyFill="1" applyBorder="1" applyAlignment="1">
      <alignment horizontal="right" vertical="center" wrapText="1"/>
    </xf>
    <xf numFmtId="181" fontId="7" fillId="33" borderId="87" xfId="0" applyNumberFormat="1" applyFont="1" applyFill="1" applyBorder="1" applyAlignment="1">
      <alignment horizontal="right" vertical="center" wrapText="1"/>
    </xf>
    <xf numFmtId="181" fontId="7" fillId="33" borderId="91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65" xfId="0" applyFont="1" applyFill="1" applyBorder="1" applyAlignment="1">
      <alignment/>
    </xf>
    <xf numFmtId="0" fontId="7" fillId="33" borderId="63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94" xfId="0" applyFont="1" applyFill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96" xfId="0" applyFont="1" applyFill="1" applyBorder="1" applyAlignment="1">
      <alignment/>
    </xf>
    <xf numFmtId="0" fontId="7" fillId="0" borderId="97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0" fontId="7" fillId="33" borderId="98" xfId="0" applyFont="1" applyFill="1" applyBorder="1" applyAlignment="1">
      <alignment/>
    </xf>
    <xf numFmtId="0" fontId="7" fillId="33" borderId="99" xfId="0" applyFont="1" applyFill="1" applyBorder="1" applyAlignment="1">
      <alignment/>
    </xf>
    <xf numFmtId="0" fontId="7" fillId="33" borderId="100" xfId="0" applyFont="1" applyFill="1" applyBorder="1" applyAlignment="1">
      <alignment/>
    </xf>
    <xf numFmtId="0" fontId="7" fillId="33" borderId="101" xfId="0" applyFont="1" applyFill="1" applyBorder="1" applyAlignment="1">
      <alignment/>
    </xf>
    <xf numFmtId="0" fontId="7" fillId="33" borderId="5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66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49" fontId="7" fillId="0" borderId="52" xfId="0" applyNumberFormat="1" applyFont="1" applyBorder="1" applyAlignment="1">
      <alignment horizontal="center" vertical="center"/>
    </xf>
    <xf numFmtId="0" fontId="7" fillId="0" borderId="46" xfId="58" applyFont="1" applyFill="1" applyBorder="1" applyAlignment="1">
      <alignment horizontal="left"/>
      <protection/>
    </xf>
    <xf numFmtId="0" fontId="7" fillId="0" borderId="46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left" indent="4"/>
      <protection/>
    </xf>
    <xf numFmtId="0" fontId="7" fillId="0" borderId="30" xfId="58" applyFont="1" applyFill="1" applyBorder="1" applyAlignment="1">
      <alignment horizontal="left"/>
      <protection/>
    </xf>
    <xf numFmtId="49" fontId="7" fillId="0" borderId="38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07" xfId="0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left" vertical="center" wrapText="1"/>
    </xf>
    <xf numFmtId="0" fontId="7" fillId="33" borderId="109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0" fontId="7" fillId="34" borderId="84" xfId="0" applyFont="1" applyFill="1" applyBorder="1" applyAlignment="1">
      <alignment/>
    </xf>
    <xf numFmtId="0" fontId="7" fillId="34" borderId="85" xfId="0" applyFont="1" applyFill="1" applyBorder="1" applyAlignment="1">
      <alignment/>
    </xf>
    <xf numFmtId="0" fontId="7" fillId="34" borderId="86" xfId="0" applyFont="1" applyFill="1" applyBorder="1" applyAlignment="1">
      <alignment/>
    </xf>
    <xf numFmtId="0" fontId="7" fillId="34" borderId="87" xfId="0" applyFont="1" applyFill="1" applyBorder="1" applyAlignment="1">
      <alignment/>
    </xf>
    <xf numFmtId="0" fontId="7" fillId="34" borderId="88" xfId="0" applyFont="1" applyFill="1" applyBorder="1" applyAlignment="1">
      <alignment/>
    </xf>
    <xf numFmtId="0" fontId="7" fillId="34" borderId="89" xfId="0" applyFont="1" applyFill="1" applyBorder="1" applyAlignment="1">
      <alignment/>
    </xf>
    <xf numFmtId="0" fontId="7" fillId="34" borderId="90" xfId="0" applyFont="1" applyFill="1" applyBorder="1" applyAlignment="1">
      <alignment/>
    </xf>
    <xf numFmtId="0" fontId="7" fillId="34" borderId="91" xfId="0" applyFont="1" applyFill="1" applyBorder="1" applyAlignment="1">
      <alignment/>
    </xf>
    <xf numFmtId="0" fontId="7" fillId="34" borderId="94" xfId="0" applyFont="1" applyFill="1" applyBorder="1" applyAlignment="1">
      <alignment/>
    </xf>
    <xf numFmtId="0" fontId="7" fillId="34" borderId="95" xfId="0" applyFont="1" applyFill="1" applyBorder="1" applyAlignment="1">
      <alignment/>
    </xf>
    <xf numFmtId="0" fontId="7" fillId="34" borderId="96" xfId="0" applyFont="1" applyFill="1" applyBorder="1" applyAlignment="1">
      <alignment/>
    </xf>
    <xf numFmtId="0" fontId="7" fillId="34" borderId="97" xfId="0" applyFont="1" applyFill="1" applyBorder="1" applyAlignment="1">
      <alignment/>
    </xf>
    <xf numFmtId="0" fontId="7" fillId="34" borderId="65" xfId="0" applyFont="1" applyFill="1" applyBorder="1" applyAlignment="1">
      <alignment/>
    </xf>
    <xf numFmtId="0" fontId="7" fillId="34" borderId="63" xfId="0" applyFont="1" applyFill="1" applyBorder="1" applyAlignment="1">
      <alignment/>
    </xf>
    <xf numFmtId="0" fontId="7" fillId="34" borderId="64" xfId="0" applyFont="1" applyFill="1" applyBorder="1" applyAlignment="1">
      <alignment/>
    </xf>
    <xf numFmtId="0" fontId="7" fillId="34" borderId="75" xfId="0" applyFont="1" applyFill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05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vertical="center"/>
    </xf>
    <xf numFmtId="4" fontId="7" fillId="34" borderId="30" xfId="58" applyNumberFormat="1" applyFont="1" applyFill="1" applyBorder="1" applyAlignment="1">
      <alignment horizontal="right" vertical="center"/>
      <protection/>
    </xf>
    <xf numFmtId="3" fontId="7" fillId="34" borderId="33" xfId="58" applyNumberFormat="1" applyFont="1" applyFill="1" applyBorder="1" applyAlignment="1">
      <alignment horizontal="right" vertical="center"/>
      <protection/>
    </xf>
    <xf numFmtId="3" fontId="7" fillId="34" borderId="30" xfId="58" applyNumberFormat="1" applyFont="1" applyFill="1" applyBorder="1" applyAlignment="1">
      <alignment horizontal="right" vertical="center"/>
      <protection/>
    </xf>
    <xf numFmtId="4" fontId="7" fillId="34" borderId="47" xfId="58" applyNumberFormat="1" applyFont="1" applyFill="1" applyBorder="1" applyAlignment="1">
      <alignment horizontal="right" vertical="center"/>
      <protection/>
    </xf>
    <xf numFmtId="3" fontId="7" fillId="34" borderId="39" xfId="58" applyNumberFormat="1" applyFont="1" applyFill="1" applyBorder="1" applyAlignment="1">
      <alignment horizontal="right" vertical="center"/>
      <protection/>
    </xf>
    <xf numFmtId="0" fontId="3" fillId="34" borderId="62" xfId="0" applyFont="1" applyFill="1" applyBorder="1" applyAlignment="1">
      <alignment/>
    </xf>
    <xf numFmtId="1" fontId="7" fillId="34" borderId="66" xfId="0" applyNumberFormat="1" applyFont="1" applyFill="1" applyBorder="1" applyAlignment="1">
      <alignment horizontal="right" vertical="center" wrapText="1"/>
    </xf>
    <xf numFmtId="4" fontId="7" fillId="34" borderId="67" xfId="0" applyNumberFormat="1" applyFont="1" applyFill="1" applyBorder="1" applyAlignment="1">
      <alignment horizontal="right" vertical="center" wrapText="1"/>
    </xf>
    <xf numFmtId="4" fontId="7" fillId="34" borderId="68" xfId="0" applyNumberFormat="1" applyFont="1" applyFill="1" applyBorder="1" applyAlignment="1">
      <alignment horizontal="right" vertical="center" wrapText="1"/>
    </xf>
    <xf numFmtId="4" fontId="7" fillId="34" borderId="76" xfId="0" applyNumberFormat="1" applyFont="1" applyFill="1" applyBorder="1" applyAlignment="1">
      <alignment horizontal="right" vertical="center" wrapText="1"/>
    </xf>
    <xf numFmtId="1" fontId="7" fillId="34" borderId="84" xfId="0" applyNumberFormat="1" applyFont="1" applyFill="1" applyBorder="1" applyAlignment="1">
      <alignment horizontal="right" vertical="center" wrapText="1"/>
    </xf>
    <xf numFmtId="4" fontId="7" fillId="34" borderId="85" xfId="0" applyNumberFormat="1" applyFont="1" applyFill="1" applyBorder="1" applyAlignment="1">
      <alignment horizontal="right" vertical="center" wrapText="1"/>
    </xf>
    <xf numFmtId="4" fontId="7" fillId="34" borderId="86" xfId="0" applyNumberFormat="1" applyFont="1" applyFill="1" applyBorder="1" applyAlignment="1">
      <alignment horizontal="right" vertical="center" wrapText="1"/>
    </xf>
    <xf numFmtId="4" fontId="7" fillId="34" borderId="87" xfId="0" applyNumberFormat="1" applyFont="1" applyFill="1" applyBorder="1" applyAlignment="1">
      <alignment horizontal="right" vertical="center" wrapText="1"/>
    </xf>
    <xf numFmtId="1" fontId="7" fillId="34" borderId="88" xfId="0" applyNumberFormat="1" applyFont="1" applyFill="1" applyBorder="1" applyAlignment="1">
      <alignment horizontal="right" vertical="center" wrapText="1"/>
    </xf>
    <xf numFmtId="4" fontId="7" fillId="34" borderId="89" xfId="0" applyNumberFormat="1" applyFont="1" applyFill="1" applyBorder="1" applyAlignment="1">
      <alignment horizontal="right" vertical="center" wrapText="1"/>
    </xf>
    <xf numFmtId="4" fontId="7" fillId="34" borderId="90" xfId="0" applyNumberFormat="1" applyFont="1" applyFill="1" applyBorder="1" applyAlignment="1">
      <alignment horizontal="right" vertical="center" wrapText="1"/>
    </xf>
    <xf numFmtId="4" fontId="7" fillId="34" borderId="91" xfId="0" applyNumberFormat="1" applyFont="1" applyFill="1" applyBorder="1" applyAlignment="1">
      <alignment horizontal="right" vertical="center" wrapText="1"/>
    </xf>
    <xf numFmtId="1" fontId="7" fillId="34" borderId="94" xfId="0" applyNumberFormat="1" applyFont="1" applyFill="1" applyBorder="1" applyAlignment="1">
      <alignment horizontal="right" vertical="center" wrapText="1"/>
    </xf>
    <xf numFmtId="4" fontId="7" fillId="34" borderId="95" xfId="0" applyNumberFormat="1" applyFont="1" applyFill="1" applyBorder="1" applyAlignment="1">
      <alignment horizontal="right" vertical="center" wrapText="1"/>
    </xf>
    <xf numFmtId="4" fontId="7" fillId="34" borderId="96" xfId="0" applyNumberFormat="1" applyFont="1" applyFill="1" applyBorder="1" applyAlignment="1">
      <alignment horizontal="right" vertical="center" wrapText="1"/>
    </xf>
    <xf numFmtId="4" fontId="7" fillId="34" borderId="97" xfId="0" applyNumberFormat="1" applyFont="1" applyFill="1" applyBorder="1" applyAlignment="1">
      <alignment horizontal="right" vertical="center" wrapText="1"/>
    </xf>
    <xf numFmtId="1" fontId="7" fillId="34" borderId="110" xfId="0" applyNumberFormat="1" applyFont="1" applyFill="1" applyBorder="1" applyAlignment="1">
      <alignment horizontal="right" vertical="center" wrapText="1"/>
    </xf>
    <xf numFmtId="4" fontId="7" fillId="34" borderId="111" xfId="0" applyNumberFormat="1" applyFont="1" applyFill="1" applyBorder="1" applyAlignment="1">
      <alignment horizontal="right" vertical="center" wrapText="1"/>
    </xf>
    <xf numFmtId="4" fontId="7" fillId="34" borderId="112" xfId="0" applyNumberFormat="1" applyFont="1" applyFill="1" applyBorder="1" applyAlignment="1">
      <alignment horizontal="right" vertical="center" wrapText="1"/>
    </xf>
    <xf numFmtId="4" fontId="7" fillId="34" borderId="113" xfId="0" applyNumberFormat="1" applyFont="1" applyFill="1" applyBorder="1" applyAlignment="1">
      <alignment horizontal="right" vertical="center" wrapText="1"/>
    </xf>
    <xf numFmtId="1" fontId="7" fillId="34" borderId="114" xfId="0" applyNumberFormat="1" applyFont="1" applyFill="1" applyBorder="1" applyAlignment="1">
      <alignment horizontal="right" vertical="center" wrapText="1"/>
    </xf>
    <xf numFmtId="4" fontId="7" fillId="34" borderId="115" xfId="0" applyNumberFormat="1" applyFont="1" applyFill="1" applyBorder="1" applyAlignment="1">
      <alignment horizontal="right" vertical="center" wrapText="1"/>
    </xf>
    <xf numFmtId="4" fontId="7" fillId="34" borderId="116" xfId="0" applyNumberFormat="1" applyFont="1" applyFill="1" applyBorder="1" applyAlignment="1">
      <alignment horizontal="right" vertical="center" wrapText="1"/>
    </xf>
    <xf numFmtId="4" fontId="7" fillId="34" borderId="117" xfId="0" applyNumberFormat="1" applyFont="1" applyFill="1" applyBorder="1" applyAlignment="1">
      <alignment horizontal="right" vertical="center" wrapText="1"/>
    </xf>
    <xf numFmtId="3" fontId="7" fillId="34" borderId="66" xfId="0" applyNumberFormat="1" applyFont="1" applyFill="1" applyBorder="1" applyAlignment="1">
      <alignment horizontal="right" vertical="center" wrapText="1"/>
    </xf>
    <xf numFmtId="181" fontId="7" fillId="34" borderId="68" xfId="0" applyNumberFormat="1" applyFont="1" applyFill="1" applyBorder="1" applyAlignment="1">
      <alignment horizontal="right" vertical="center" wrapText="1"/>
    </xf>
    <xf numFmtId="181" fontId="7" fillId="34" borderId="79" xfId="0" applyNumberFormat="1" applyFont="1" applyFill="1" applyBorder="1" applyAlignment="1">
      <alignment horizontal="right" vertical="center" wrapText="1"/>
    </xf>
    <xf numFmtId="3" fontId="7" fillId="34" borderId="84" xfId="0" applyNumberFormat="1" applyFont="1" applyFill="1" applyBorder="1" applyAlignment="1">
      <alignment horizontal="right" vertical="center" wrapText="1"/>
    </xf>
    <xf numFmtId="181" fontId="7" fillId="34" borderId="86" xfId="0" applyNumberFormat="1" applyFont="1" applyFill="1" applyBorder="1" applyAlignment="1">
      <alignment horizontal="right" vertical="center" wrapText="1"/>
    </xf>
    <xf numFmtId="181" fontId="7" fillId="34" borderId="118" xfId="0" applyNumberFormat="1" applyFont="1" applyFill="1" applyBorder="1" applyAlignment="1">
      <alignment horizontal="right" vertical="center" wrapText="1"/>
    </xf>
    <xf numFmtId="3" fontId="7" fillId="34" borderId="88" xfId="0" applyNumberFormat="1" applyFont="1" applyFill="1" applyBorder="1" applyAlignment="1">
      <alignment horizontal="right" vertical="center" wrapText="1"/>
    </xf>
    <xf numFmtId="181" fontId="7" fillId="34" borderId="90" xfId="0" applyNumberFormat="1" applyFont="1" applyFill="1" applyBorder="1" applyAlignment="1">
      <alignment horizontal="right" vertical="center" wrapText="1"/>
    </xf>
    <xf numFmtId="181" fontId="7" fillId="34" borderId="119" xfId="0" applyNumberFormat="1" applyFont="1" applyFill="1" applyBorder="1" applyAlignment="1">
      <alignment horizontal="right" vertical="center" wrapText="1"/>
    </xf>
    <xf numFmtId="3" fontId="7" fillId="34" borderId="94" xfId="0" applyNumberFormat="1" applyFont="1" applyFill="1" applyBorder="1" applyAlignment="1">
      <alignment horizontal="right" vertical="center" wrapText="1"/>
    </xf>
    <xf numFmtId="181" fontId="7" fillId="34" borderId="96" xfId="0" applyNumberFormat="1" applyFont="1" applyFill="1" applyBorder="1" applyAlignment="1">
      <alignment horizontal="right" vertical="center" wrapText="1"/>
    </xf>
    <xf numFmtId="181" fontId="7" fillId="34" borderId="120" xfId="0" applyNumberFormat="1" applyFont="1" applyFill="1" applyBorder="1" applyAlignment="1">
      <alignment horizontal="right" vertical="center" wrapText="1"/>
    </xf>
    <xf numFmtId="181" fontId="7" fillId="34" borderId="89" xfId="0" applyNumberFormat="1" applyFont="1" applyFill="1" applyBorder="1" applyAlignment="1">
      <alignment horizontal="right" vertical="center" wrapText="1"/>
    </xf>
    <xf numFmtId="181" fontId="7" fillId="34" borderId="91" xfId="0" applyNumberFormat="1" applyFont="1" applyFill="1" applyBorder="1" applyAlignment="1">
      <alignment horizontal="right" vertical="center" wrapText="1"/>
    </xf>
    <xf numFmtId="3" fontId="7" fillId="34" borderId="110" xfId="0" applyNumberFormat="1" applyFont="1" applyFill="1" applyBorder="1" applyAlignment="1">
      <alignment horizontal="right" vertical="center" wrapText="1"/>
    </xf>
    <xf numFmtId="181" fontId="7" fillId="34" borderId="111" xfId="0" applyNumberFormat="1" applyFont="1" applyFill="1" applyBorder="1" applyAlignment="1">
      <alignment horizontal="right" vertical="center" wrapText="1"/>
    </xf>
    <xf numFmtId="181" fontId="7" fillId="34" borderId="113" xfId="0" applyNumberFormat="1" applyFont="1" applyFill="1" applyBorder="1" applyAlignment="1">
      <alignment horizontal="right" vertical="center" wrapText="1"/>
    </xf>
    <xf numFmtId="181" fontId="7" fillId="34" borderId="95" xfId="0" applyNumberFormat="1" applyFont="1" applyFill="1" applyBorder="1" applyAlignment="1">
      <alignment horizontal="right" vertical="center" wrapText="1"/>
    </xf>
    <xf numFmtId="181" fontId="7" fillId="34" borderId="97" xfId="0" applyNumberFormat="1" applyFont="1" applyFill="1" applyBorder="1" applyAlignment="1">
      <alignment horizontal="right" vertical="center" wrapText="1"/>
    </xf>
    <xf numFmtId="3" fontId="7" fillId="34" borderId="114" xfId="0" applyNumberFormat="1" applyFont="1" applyFill="1" applyBorder="1" applyAlignment="1">
      <alignment horizontal="right" vertical="center" wrapText="1"/>
    </xf>
    <xf numFmtId="181" fontId="7" fillId="34" borderId="115" xfId="0" applyNumberFormat="1" applyFont="1" applyFill="1" applyBorder="1" applyAlignment="1">
      <alignment horizontal="right" vertical="center" wrapText="1"/>
    </xf>
    <xf numFmtId="181" fontId="7" fillId="34" borderId="117" xfId="0" applyNumberFormat="1" applyFont="1" applyFill="1" applyBorder="1" applyAlignment="1">
      <alignment horizontal="right" vertical="center" wrapText="1"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0" borderId="52" xfId="57" applyFont="1" applyBorder="1" applyAlignment="1">
      <alignment horizontal="center" vertical="center" wrapText="1"/>
      <protection/>
    </xf>
    <xf numFmtId="0" fontId="15" fillId="0" borderId="121" xfId="57" applyFont="1" applyBorder="1" applyAlignment="1">
      <alignment horizontal="left" vertical="center" wrapText="1"/>
      <protection/>
    </xf>
    <xf numFmtId="0" fontId="16" fillId="0" borderId="122" xfId="57" applyFont="1" applyBorder="1" applyAlignment="1">
      <alignment horizontal="left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105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left" vertical="center" wrapText="1"/>
      <protection/>
    </xf>
    <xf numFmtId="0" fontId="6" fillId="0" borderId="123" xfId="57" applyFont="1" applyBorder="1" applyAlignment="1">
      <alignment horizontal="center" vertical="center" wrapText="1"/>
      <protection/>
    </xf>
    <xf numFmtId="0" fontId="6" fillId="0" borderId="124" xfId="57" applyFont="1" applyBorder="1" applyAlignment="1">
      <alignment horizontal="left" vertical="center" wrapText="1"/>
      <protection/>
    </xf>
    <xf numFmtId="0" fontId="6" fillId="0" borderId="125" xfId="57" applyFont="1" applyBorder="1" applyAlignment="1">
      <alignment horizontal="left" vertical="center" wrapText="1"/>
      <protection/>
    </xf>
    <xf numFmtId="0" fontId="7" fillId="0" borderId="16" xfId="58" applyFont="1" applyBorder="1">
      <alignment/>
      <protection/>
    </xf>
    <xf numFmtId="4" fontId="7" fillId="0" borderId="20" xfId="58" applyNumberFormat="1" applyFont="1" applyBorder="1" applyAlignment="1">
      <alignment horizontal="right" vertical="center"/>
      <protection/>
    </xf>
    <xf numFmtId="4" fontId="7" fillId="0" borderId="21" xfId="58" applyNumberFormat="1" applyFont="1" applyBorder="1" applyAlignment="1">
      <alignment horizontal="right" vertical="center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7" fillId="34" borderId="0" xfId="0" applyNumberFormat="1" applyFont="1" applyFill="1" applyBorder="1" applyAlignment="1">
      <alignment horizontal="left"/>
    </xf>
    <xf numFmtId="0" fontId="6" fillId="0" borderId="83" xfId="57" applyFont="1" applyBorder="1" applyAlignment="1">
      <alignment horizontal="center" vertical="center" wrapText="1"/>
      <protection/>
    </xf>
    <xf numFmtId="0" fontId="6" fillId="0" borderId="126" xfId="57" applyFont="1" applyBorder="1" applyAlignment="1">
      <alignment horizontal="center" vertical="center" wrapText="1"/>
      <protection/>
    </xf>
    <xf numFmtId="0" fontId="7" fillId="33" borderId="127" xfId="0" applyFont="1" applyFill="1" applyBorder="1" applyAlignment="1">
      <alignment horizontal="center" vertical="center" wrapText="1"/>
    </xf>
    <xf numFmtId="49" fontId="7" fillId="33" borderId="81" xfId="0" applyNumberFormat="1" applyFont="1" applyFill="1" applyBorder="1" applyAlignment="1">
      <alignment horizontal="center" vertical="center"/>
    </xf>
    <xf numFmtId="49" fontId="7" fillId="33" borderId="128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7" fillId="33" borderId="129" xfId="0" applyFont="1" applyFill="1" applyBorder="1" applyAlignment="1">
      <alignment horizontal="center" vertical="center" wrapText="1"/>
    </xf>
    <xf numFmtId="3" fontId="7" fillId="34" borderId="89" xfId="0" applyNumberFormat="1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7" fillId="33" borderId="94" xfId="0" applyFont="1" applyFill="1" applyBorder="1" applyAlignment="1">
      <alignment horizontal="center"/>
    </xf>
    <xf numFmtId="0" fontId="7" fillId="33" borderId="114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4" fontId="7" fillId="34" borderId="20" xfId="0" applyNumberFormat="1" applyFont="1" applyFill="1" applyBorder="1" applyAlignment="1">
      <alignment horizontal="center" vertical="center"/>
    </xf>
    <xf numFmtId="4" fontId="7" fillId="34" borderId="30" xfId="0" applyNumberFormat="1" applyFont="1" applyFill="1" applyBorder="1" applyAlignment="1">
      <alignment vertical="center"/>
    </xf>
    <xf numFmtId="4" fontId="7" fillId="34" borderId="42" xfId="0" applyNumberFormat="1" applyFont="1" applyFill="1" applyBorder="1" applyAlignment="1">
      <alignment vertical="center"/>
    </xf>
    <xf numFmtId="2" fontId="7" fillId="34" borderId="89" xfId="0" applyNumberFormat="1" applyFont="1" applyFill="1" applyBorder="1" applyAlignment="1">
      <alignment horizontal="center"/>
    </xf>
    <xf numFmtId="2" fontId="7" fillId="34" borderId="95" xfId="0" applyNumberFormat="1" applyFont="1" applyFill="1" applyBorder="1" applyAlignment="1">
      <alignment horizontal="center"/>
    </xf>
    <xf numFmtId="2" fontId="7" fillId="34" borderId="115" xfId="0" applyNumberFormat="1" applyFont="1" applyFill="1" applyBorder="1" applyAlignment="1">
      <alignment horizontal="center"/>
    </xf>
    <xf numFmtId="2" fontId="7" fillId="34" borderId="67" xfId="0" applyNumberFormat="1" applyFont="1" applyFill="1" applyBorder="1" applyAlignment="1">
      <alignment horizontal="center" vertical="center"/>
    </xf>
    <xf numFmtId="2" fontId="7" fillId="33" borderId="73" xfId="0" applyNumberFormat="1" applyFont="1" applyFill="1" applyBorder="1" applyAlignment="1">
      <alignment horizontal="center" vertical="center"/>
    </xf>
    <xf numFmtId="2" fontId="7" fillId="34" borderId="68" xfId="0" applyNumberFormat="1" applyFont="1" applyFill="1" applyBorder="1" applyAlignment="1">
      <alignment horizontal="center" vertical="center"/>
    </xf>
    <xf numFmtId="2" fontId="7" fillId="33" borderId="74" xfId="0" applyNumberFormat="1" applyFont="1" applyFill="1" applyBorder="1" applyAlignment="1">
      <alignment horizontal="center" vertical="center"/>
    </xf>
    <xf numFmtId="3" fontId="7" fillId="33" borderId="102" xfId="0" applyNumberFormat="1" applyFont="1" applyFill="1" applyBorder="1" applyAlignment="1">
      <alignment horizontal="center"/>
    </xf>
    <xf numFmtId="0" fontId="3" fillId="33" borderId="130" xfId="0" applyFont="1" applyFill="1" applyBorder="1" applyAlignment="1">
      <alignment/>
    </xf>
    <xf numFmtId="49" fontId="7" fillId="33" borderId="131" xfId="0" applyNumberFormat="1" applyFont="1" applyFill="1" applyBorder="1" applyAlignment="1">
      <alignment horizontal="center"/>
    </xf>
    <xf numFmtId="0" fontId="7" fillId="33" borderId="102" xfId="0" applyFont="1" applyFill="1" applyBorder="1" applyAlignment="1">
      <alignment horizontal="center"/>
    </xf>
    <xf numFmtId="0" fontId="7" fillId="33" borderId="8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32" xfId="0" applyFont="1" applyFill="1" applyBorder="1" applyAlignment="1">
      <alignment horizontal="center" vertical="center" wrapText="1"/>
    </xf>
    <xf numFmtId="49" fontId="7" fillId="33" borderId="81" xfId="0" applyNumberFormat="1" applyFont="1" applyFill="1" applyBorder="1" applyAlignment="1">
      <alignment horizontal="center"/>
    </xf>
    <xf numFmtId="3" fontId="7" fillId="33" borderId="65" xfId="0" applyNumberFormat="1" applyFont="1" applyFill="1" applyBorder="1" applyAlignment="1">
      <alignment horizontal="center"/>
    </xf>
    <xf numFmtId="2" fontId="7" fillId="33" borderId="133" xfId="0" applyNumberFormat="1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2" fontId="7" fillId="33" borderId="63" xfId="0" applyNumberFormat="1" applyFont="1" applyFill="1" applyBorder="1" applyAlignment="1">
      <alignment horizontal="center"/>
    </xf>
    <xf numFmtId="0" fontId="7" fillId="33" borderId="13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75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3" fontId="7" fillId="34" borderId="88" xfId="0" applyNumberFormat="1" applyFont="1" applyFill="1" applyBorder="1" applyAlignment="1">
      <alignment horizontal="center"/>
    </xf>
    <xf numFmtId="2" fontId="7" fillId="34" borderId="135" xfId="0" applyNumberFormat="1" applyFont="1" applyFill="1" applyBorder="1" applyAlignment="1">
      <alignment horizontal="center"/>
    </xf>
    <xf numFmtId="3" fontId="7" fillId="34" borderId="136" xfId="0" applyNumberFormat="1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2" fontId="7" fillId="33" borderId="91" xfId="0" applyNumberFormat="1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136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3" fontId="7" fillId="34" borderId="94" xfId="0" applyNumberFormat="1" applyFont="1" applyFill="1" applyBorder="1" applyAlignment="1">
      <alignment horizontal="center"/>
    </xf>
    <xf numFmtId="2" fontId="7" fillId="34" borderId="137" xfId="0" applyNumberFormat="1" applyFont="1" applyFill="1" applyBorder="1" applyAlignment="1">
      <alignment horizontal="center"/>
    </xf>
    <xf numFmtId="0" fontId="7" fillId="34" borderId="95" xfId="0" applyFont="1" applyFill="1" applyBorder="1" applyAlignment="1">
      <alignment horizontal="center"/>
    </xf>
    <xf numFmtId="0" fontId="7" fillId="34" borderId="138" xfId="0" applyFont="1" applyFill="1" applyBorder="1" applyAlignment="1">
      <alignment horizontal="center"/>
    </xf>
    <xf numFmtId="2" fontId="7" fillId="34" borderId="50" xfId="0" applyNumberFormat="1" applyFont="1" applyFill="1" applyBorder="1" applyAlignment="1">
      <alignment horizontal="center"/>
    </xf>
    <xf numFmtId="2" fontId="7" fillId="33" borderId="97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3" fontId="7" fillId="34" borderId="114" xfId="0" applyNumberFormat="1" applyFont="1" applyFill="1" applyBorder="1" applyAlignment="1">
      <alignment horizontal="center"/>
    </xf>
    <xf numFmtId="2" fontId="7" fillId="34" borderId="139" xfId="0" applyNumberFormat="1" applyFont="1" applyFill="1" applyBorder="1" applyAlignment="1">
      <alignment horizontal="center"/>
    </xf>
    <xf numFmtId="0" fontId="7" fillId="34" borderId="115" xfId="0" applyFont="1" applyFill="1" applyBorder="1" applyAlignment="1">
      <alignment horizontal="center"/>
    </xf>
    <xf numFmtId="0" fontId="7" fillId="34" borderId="140" xfId="0" applyFont="1" applyFill="1" applyBorder="1" applyAlignment="1">
      <alignment horizontal="center"/>
    </xf>
    <xf numFmtId="2" fontId="7" fillId="34" borderId="35" xfId="0" applyNumberFormat="1" applyFont="1" applyFill="1" applyBorder="1" applyAlignment="1">
      <alignment horizontal="center"/>
    </xf>
    <xf numFmtId="2" fontId="7" fillId="33" borderId="117" xfId="0" applyNumberFormat="1" applyFont="1" applyFill="1" applyBorder="1" applyAlignment="1">
      <alignment horizontal="center"/>
    </xf>
    <xf numFmtId="0" fontId="7" fillId="34" borderId="139" xfId="0" applyFont="1" applyFill="1" applyBorder="1" applyAlignment="1">
      <alignment horizontal="center"/>
    </xf>
    <xf numFmtId="0" fontId="7" fillId="34" borderId="141" xfId="0" applyFont="1" applyFill="1" applyBorder="1" applyAlignment="1">
      <alignment horizontal="center"/>
    </xf>
    <xf numFmtId="2" fontId="7" fillId="34" borderId="116" xfId="0" applyNumberFormat="1" applyFont="1" applyFill="1" applyBorder="1" applyAlignment="1">
      <alignment horizontal="center"/>
    </xf>
    <xf numFmtId="0" fontId="7" fillId="34" borderId="135" xfId="0" applyFont="1" applyFill="1" applyBorder="1" applyAlignment="1">
      <alignment horizontal="center"/>
    </xf>
    <xf numFmtId="0" fontId="7" fillId="34" borderId="105" xfId="0" applyFont="1" applyFill="1" applyBorder="1" applyAlignment="1">
      <alignment horizontal="center"/>
    </xf>
    <xf numFmtId="2" fontId="7" fillId="34" borderId="90" xfId="0" applyNumberFormat="1" applyFont="1" applyFill="1" applyBorder="1" applyAlignment="1">
      <alignment horizontal="center"/>
    </xf>
    <xf numFmtId="0" fontId="7" fillId="34" borderId="137" xfId="0" applyFont="1" applyFill="1" applyBorder="1" applyAlignment="1">
      <alignment horizontal="center"/>
    </xf>
    <xf numFmtId="0" fontId="7" fillId="34" borderId="142" xfId="0" applyFont="1" applyFill="1" applyBorder="1" applyAlignment="1">
      <alignment horizontal="center"/>
    </xf>
    <xf numFmtId="2" fontId="7" fillId="34" borderId="96" xfId="0" applyNumberFormat="1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3" fontId="7" fillId="34" borderId="66" xfId="0" applyNumberFormat="1" applyFont="1" applyFill="1" applyBorder="1" applyAlignment="1">
      <alignment horizontal="center" vertical="center"/>
    </xf>
    <xf numFmtId="2" fontId="7" fillId="34" borderId="143" xfId="0" applyNumberFormat="1" applyFont="1" applyFill="1" applyBorder="1" applyAlignment="1">
      <alignment horizontal="center" vertical="center"/>
    </xf>
    <xf numFmtId="0" fontId="7" fillId="34" borderId="143" xfId="0" applyFont="1" applyFill="1" applyBorder="1" applyAlignment="1">
      <alignment horizontal="center" vertical="center"/>
    </xf>
    <xf numFmtId="0" fontId="7" fillId="34" borderId="144" xfId="0" applyFont="1" applyFill="1" applyBorder="1" applyAlignment="1">
      <alignment horizontal="center" vertical="center"/>
    </xf>
    <xf numFmtId="2" fontId="7" fillId="33" borderId="76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3" fontId="7" fillId="33" borderId="72" xfId="0" applyNumberFormat="1" applyFont="1" applyFill="1" applyBorder="1" applyAlignment="1">
      <alignment horizontal="center" vertical="center"/>
    </xf>
    <xf numFmtId="2" fontId="7" fillId="33" borderId="145" xfId="0" applyNumberFormat="1" applyFont="1" applyFill="1" applyBorder="1" applyAlignment="1">
      <alignment horizontal="center" vertical="center"/>
    </xf>
    <xf numFmtId="0" fontId="7" fillId="33" borderId="145" xfId="0" applyFont="1" applyFill="1" applyBorder="1" applyAlignment="1">
      <alignment horizontal="center" vertical="center"/>
    </xf>
    <xf numFmtId="0" fontId="7" fillId="33" borderId="146" xfId="0" applyFont="1" applyFill="1" applyBorder="1" applyAlignment="1">
      <alignment horizontal="center" vertical="center"/>
    </xf>
    <xf numFmtId="2" fontId="7" fillId="33" borderId="78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 wrapText="1"/>
    </xf>
    <xf numFmtId="0" fontId="7" fillId="33" borderId="122" xfId="0" applyFont="1" applyFill="1" applyBorder="1" applyAlignment="1">
      <alignment/>
    </xf>
    <xf numFmtId="0" fontId="7" fillId="33" borderId="46" xfId="58" applyFont="1" applyFill="1" applyBorder="1" applyAlignment="1">
      <alignment horizontal="center"/>
      <protection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33" borderId="17" xfId="58" applyFont="1" applyFill="1" applyBorder="1">
      <alignment/>
      <protection/>
    </xf>
    <xf numFmtId="0" fontId="7" fillId="33" borderId="30" xfId="58" applyFont="1" applyFill="1" applyBorder="1" applyAlignment="1">
      <alignment horizontal="center"/>
      <protection/>
    </xf>
    <xf numFmtId="4" fontId="7" fillId="33" borderId="31" xfId="58" applyNumberFormat="1" applyFont="1" applyFill="1" applyBorder="1" applyAlignment="1">
      <alignment horizontal="right" vertical="center"/>
      <protection/>
    </xf>
    <xf numFmtId="0" fontId="7" fillId="33" borderId="17" xfId="58" applyFont="1" applyFill="1" applyBorder="1" applyAlignment="1">
      <alignment horizontal="center"/>
      <protection/>
    </xf>
    <xf numFmtId="49" fontId="7" fillId="33" borderId="19" xfId="0" applyNumberFormat="1" applyFont="1" applyFill="1" applyBorder="1" applyAlignment="1">
      <alignment horizontal="center" vertical="center" wrapText="1"/>
    </xf>
    <xf numFmtId="0" fontId="7" fillId="33" borderId="32" xfId="58" applyFont="1" applyFill="1" applyBorder="1">
      <alignment/>
      <protection/>
    </xf>
    <xf numFmtId="0" fontId="7" fillId="33" borderId="33" xfId="58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/>
    </xf>
    <xf numFmtId="49" fontId="7" fillId="33" borderId="38" xfId="0" applyNumberFormat="1" applyFont="1" applyFill="1" applyBorder="1" applyAlignment="1">
      <alignment horizontal="center" vertical="center" wrapText="1"/>
    </xf>
    <xf numFmtId="0" fontId="7" fillId="33" borderId="50" xfId="58" applyFont="1" applyFill="1" applyBorder="1">
      <alignment/>
      <protection/>
    </xf>
    <xf numFmtId="0" fontId="7" fillId="33" borderId="39" xfId="58" applyFont="1" applyFill="1" applyBorder="1" applyAlignment="1">
      <alignment horizontal="center"/>
      <protection/>
    </xf>
    <xf numFmtId="0" fontId="7" fillId="0" borderId="122" xfId="58" applyFont="1" applyBorder="1">
      <alignment/>
      <protection/>
    </xf>
    <xf numFmtId="3" fontId="7" fillId="34" borderId="46" xfId="58" applyNumberFormat="1" applyFont="1" applyFill="1" applyBorder="1">
      <alignment/>
      <protection/>
    </xf>
    <xf numFmtId="3" fontId="7" fillId="0" borderId="83" xfId="58" applyNumberFormat="1" applyFont="1" applyBorder="1">
      <alignment/>
      <protection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46" xfId="58" applyFont="1" applyBorder="1">
      <alignment/>
      <protection/>
    </xf>
    <xf numFmtId="3" fontId="7" fillId="0" borderId="46" xfId="58" applyNumberFormat="1" applyFont="1" applyBorder="1" applyAlignment="1">
      <alignment horizontal="right" vertical="center"/>
      <protection/>
    </xf>
    <xf numFmtId="3" fontId="7" fillId="0" borderId="83" xfId="58" applyNumberFormat="1" applyFont="1" applyBorder="1" applyAlignment="1">
      <alignment horizontal="right" vertical="center"/>
      <protection/>
    </xf>
    <xf numFmtId="49" fontId="7" fillId="0" borderId="26" xfId="0" applyNumberFormat="1" applyFont="1" applyBorder="1" applyAlignment="1">
      <alignment horizontal="center" vertical="center"/>
    </xf>
    <xf numFmtId="3" fontId="7" fillId="34" borderId="27" xfId="58" applyNumberFormat="1" applyFont="1" applyFill="1" applyBorder="1">
      <alignment/>
      <protection/>
    </xf>
    <xf numFmtId="3" fontId="7" fillId="0" borderId="28" xfId="58" applyNumberFormat="1" applyFont="1" applyBorder="1">
      <alignment/>
      <protection/>
    </xf>
    <xf numFmtId="49" fontId="7" fillId="0" borderId="123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4" fontId="7" fillId="34" borderId="39" xfId="0" applyNumberFormat="1" applyFont="1" applyFill="1" applyBorder="1" applyAlignment="1">
      <alignment vertical="center"/>
    </xf>
    <xf numFmtId="0" fontId="7" fillId="34" borderId="50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3" fontId="7" fillId="33" borderId="30" xfId="58" applyNumberFormat="1" applyFont="1" applyFill="1" applyBorder="1" applyAlignment="1">
      <alignment horizontal="right" vertical="center"/>
      <protection/>
    </xf>
    <xf numFmtId="3" fontId="7" fillId="33" borderId="31" xfId="58" applyNumberFormat="1" applyFont="1" applyFill="1" applyBorder="1" applyAlignment="1">
      <alignment horizontal="right" vertical="center"/>
      <protection/>
    </xf>
    <xf numFmtId="3" fontId="7" fillId="33" borderId="34" xfId="58" applyNumberFormat="1" applyFont="1" applyFill="1" applyBorder="1" applyAlignment="1">
      <alignment horizontal="right" vertical="center"/>
      <protection/>
    </xf>
    <xf numFmtId="3" fontId="7" fillId="33" borderId="40" xfId="58" applyNumberFormat="1" applyFont="1" applyFill="1" applyBorder="1" applyAlignment="1">
      <alignment horizontal="right" vertical="center"/>
      <protection/>
    </xf>
    <xf numFmtId="3" fontId="7" fillId="0" borderId="33" xfId="58" applyNumberFormat="1" applyFont="1" applyBorder="1" applyAlignment="1">
      <alignment horizontal="right" vertical="center"/>
      <protection/>
    </xf>
    <xf numFmtId="0" fontId="7" fillId="33" borderId="35" xfId="0" applyFont="1" applyFill="1" applyBorder="1" applyAlignment="1">
      <alignment/>
    </xf>
    <xf numFmtId="0" fontId="7" fillId="33" borderId="27" xfId="58" applyFont="1" applyFill="1" applyBorder="1" applyAlignment="1">
      <alignment horizontal="center"/>
      <protection/>
    </xf>
    <xf numFmtId="4" fontId="7" fillId="34" borderId="27" xfId="58" applyNumberFormat="1" applyFont="1" applyFill="1" applyBorder="1" applyAlignment="1">
      <alignment horizontal="right" vertical="center"/>
      <protection/>
    </xf>
    <xf numFmtId="4" fontId="7" fillId="33" borderId="28" xfId="58" applyNumberFormat="1" applyFont="1" applyFill="1" applyBorder="1" applyAlignment="1">
      <alignment horizontal="right" vertical="center"/>
      <protection/>
    </xf>
    <xf numFmtId="0" fontId="7" fillId="0" borderId="30" xfId="58" applyFont="1" applyBorder="1" applyAlignment="1">
      <alignment horizontal="left"/>
      <protection/>
    </xf>
    <xf numFmtId="0" fontId="7" fillId="0" borderId="35" xfId="58" applyFont="1" applyBorder="1" applyAlignment="1">
      <alignment horizontal="center"/>
      <protection/>
    </xf>
    <xf numFmtId="0" fontId="7" fillId="0" borderId="39" xfId="58" applyFont="1" applyFill="1" applyBorder="1" applyAlignment="1">
      <alignment horizontal="left" indent="4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4" fontId="7" fillId="33" borderId="83" xfId="58" applyNumberFormat="1" applyFont="1" applyFill="1" applyBorder="1" applyAlignment="1">
      <alignment horizontal="right" vertical="center"/>
      <protection/>
    </xf>
    <xf numFmtId="49" fontId="55" fillId="0" borderId="22" xfId="0" applyNumberFormat="1" applyFont="1" applyBorder="1" applyAlignment="1">
      <alignment horizontal="center" vertical="center" wrapText="1"/>
    </xf>
    <xf numFmtId="0" fontId="55" fillId="0" borderId="24" xfId="58" applyFont="1" applyBorder="1">
      <alignment/>
      <protection/>
    </xf>
    <xf numFmtId="4" fontId="7" fillId="34" borderId="24" xfId="58" applyNumberFormat="1" applyFont="1" applyFill="1" applyBorder="1" applyAlignment="1">
      <alignment horizontal="right" vertical="center"/>
      <protection/>
    </xf>
    <xf numFmtId="49" fontId="55" fillId="0" borderId="53" xfId="0" applyNumberFormat="1" applyFont="1" applyBorder="1" applyAlignment="1">
      <alignment horizontal="center" vertical="center" wrapText="1"/>
    </xf>
    <xf numFmtId="0" fontId="55" fillId="0" borderId="147" xfId="58" applyFont="1" applyBorder="1">
      <alignment/>
      <protection/>
    </xf>
    <xf numFmtId="49" fontId="55" fillId="0" borderId="26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49" fontId="55" fillId="0" borderId="41" xfId="0" applyNumberFormat="1" applyFont="1" applyBorder="1" applyAlignment="1">
      <alignment horizontal="center" vertical="center" wrapText="1"/>
    </xf>
    <xf numFmtId="0" fontId="55" fillId="0" borderId="39" xfId="58" applyFont="1" applyBorder="1">
      <alignment/>
      <protection/>
    </xf>
    <xf numFmtId="0" fontId="55" fillId="0" borderId="35" xfId="58" applyFont="1" applyBorder="1">
      <alignment/>
      <protection/>
    </xf>
    <xf numFmtId="0" fontId="55" fillId="0" borderId="27" xfId="58" applyFont="1" applyBorder="1" applyAlignment="1">
      <alignment horizontal="center"/>
      <protection/>
    </xf>
    <xf numFmtId="0" fontId="55" fillId="0" borderId="17" xfId="58" applyFont="1" applyBorder="1">
      <alignment/>
      <protection/>
    </xf>
    <xf numFmtId="0" fontId="55" fillId="0" borderId="30" xfId="58" applyFont="1" applyBorder="1" applyAlignment="1">
      <alignment horizontal="center"/>
      <protection/>
    </xf>
    <xf numFmtId="0" fontId="55" fillId="0" borderId="17" xfId="58" applyFont="1" applyBorder="1" applyAlignment="1">
      <alignment horizontal="center"/>
      <protection/>
    </xf>
    <xf numFmtId="0" fontId="55" fillId="0" borderId="17" xfId="58" applyFont="1" applyBorder="1" applyAlignment="1">
      <alignment horizontal="left"/>
      <protection/>
    </xf>
    <xf numFmtId="49" fontId="55" fillId="0" borderId="38" xfId="0" applyNumberFormat="1" applyFont="1" applyBorder="1" applyAlignment="1">
      <alignment horizontal="center" vertical="center" wrapText="1"/>
    </xf>
    <xf numFmtId="0" fontId="55" fillId="0" borderId="39" xfId="58" applyFont="1" applyBorder="1" applyAlignment="1">
      <alignment wrapText="1"/>
      <protection/>
    </xf>
    <xf numFmtId="0" fontId="55" fillId="0" borderId="39" xfId="58" applyFont="1" applyBorder="1" applyAlignment="1">
      <alignment horizontal="center"/>
      <protection/>
    </xf>
    <xf numFmtId="4" fontId="55" fillId="0" borderId="39" xfId="58" applyNumberFormat="1" applyFont="1" applyBorder="1" applyAlignment="1">
      <alignment horizontal="right" vertical="center"/>
      <protection/>
    </xf>
    <xf numFmtId="3" fontId="55" fillId="0" borderId="24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center" vertical="center" wrapText="1"/>
      <protection/>
    </xf>
    <xf numFmtId="0" fontId="6" fillId="0" borderId="148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49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03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left" vertical="center" wrapText="1"/>
    </xf>
    <xf numFmtId="0" fontId="3" fillId="33" borderId="150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175" fontId="7" fillId="33" borderId="0" xfId="62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33" borderId="151" xfId="0" applyFont="1" applyFill="1" applyBorder="1" applyAlignment="1">
      <alignment horizontal="center"/>
    </xf>
    <xf numFmtId="0" fontId="7" fillId="0" borderId="128" xfId="0" applyFont="1" applyBorder="1" applyAlignment="1">
      <alignment horizontal="left" vertical="center" wrapText="1"/>
    </xf>
    <xf numFmtId="0" fontId="7" fillId="0" borderId="152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34" borderId="59" xfId="0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4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47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/>
      <protection/>
    </xf>
    <xf numFmtId="0" fontId="7" fillId="0" borderId="104" xfId="58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7" fillId="34" borderId="153" xfId="0" applyFont="1" applyFill="1" applyBorder="1" applyAlignment="1">
      <alignment horizontal="center"/>
    </xf>
    <xf numFmtId="49" fontId="7" fillId="0" borderId="154" xfId="0" applyNumberFormat="1" applyFont="1" applyBorder="1" applyAlignment="1">
      <alignment horizontal="center" vertical="center" wrapText="1"/>
    </xf>
    <xf numFmtId="0" fontId="7" fillId="0" borderId="151" xfId="58" applyFont="1" applyBorder="1" applyAlignment="1">
      <alignment horizontal="center"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55" xfId="58" applyFont="1" applyBorder="1" applyAlignment="1">
      <alignment horizontal="center"/>
      <protection/>
    </xf>
    <xf numFmtId="0" fontId="7" fillId="0" borderId="156" xfId="58" applyFont="1" applyBorder="1" applyAlignment="1">
      <alignment horizontal="center"/>
      <protection/>
    </xf>
    <xf numFmtId="0" fontId="7" fillId="33" borderId="69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33" borderId="12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127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33" borderId="150" xfId="0" applyFont="1" applyFill="1" applyBorder="1" applyAlignment="1">
      <alignment horizontal="center" vertical="center"/>
    </xf>
    <xf numFmtId="0" fontId="3" fillId="33" borderId="151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31" xfId="0" applyFont="1" applyFill="1" applyBorder="1" applyAlignment="1">
      <alignment horizontal="center" vertical="center" wrapText="1"/>
    </xf>
    <xf numFmtId="0" fontId="7" fillId="33" borderId="157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33" borderId="158" xfId="0" applyFont="1" applyFill="1" applyBorder="1" applyAlignment="1">
      <alignment horizontal="center" vertical="center" wrapText="1"/>
    </xf>
    <xf numFmtId="0" fontId="7" fillId="33" borderId="133" xfId="0" applyFont="1" applyFill="1" applyBorder="1" applyAlignment="1">
      <alignment horizontal="center" vertical="center" wrapText="1"/>
    </xf>
    <xf numFmtId="0" fontId="7" fillId="33" borderId="15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159" xfId="0" applyFont="1" applyFill="1" applyBorder="1" applyAlignment="1">
      <alignment horizontal="center" vertical="center" wrapText="1"/>
    </xf>
    <xf numFmtId="0" fontId="7" fillId="33" borderId="151" xfId="0" applyFont="1" applyFill="1" applyBorder="1" applyAlignment="1">
      <alignment horizontal="center" vertical="center" wrapText="1"/>
    </xf>
    <xf numFmtId="0" fontId="7" fillId="33" borderId="160" xfId="0" applyFont="1" applyFill="1" applyBorder="1" applyAlignment="1">
      <alignment horizontal="center" vertical="center" wrapText="1"/>
    </xf>
    <xf numFmtId="0" fontId="7" fillId="33" borderId="130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161" xfId="0" applyFont="1" applyFill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03_15_IC-Sumarni pregled tabela_ElEn" xfId="57"/>
    <cellStyle name="Normal_EEB  I-XII  2005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14" customWidth="1"/>
    <col min="2" max="2" width="19.00390625" style="14" customWidth="1"/>
    <col min="3" max="3" width="65.28125" style="14" customWidth="1"/>
    <col min="4" max="16384" width="9.140625" style="14" customWidth="1"/>
  </cols>
  <sheetData>
    <row r="1" s="13" customFormat="1" ht="12.75">
      <c r="AR1" s="13" t="s">
        <v>2</v>
      </c>
    </row>
    <row r="2" s="13" customFormat="1" ht="12.75">
      <c r="AR2" s="13" t="s">
        <v>5</v>
      </c>
    </row>
    <row r="3" s="13" customFormat="1" ht="12.75">
      <c r="AR3" s="13" t="s">
        <v>6</v>
      </c>
    </row>
    <row r="4" s="13" customFormat="1" ht="12.75">
      <c r="AR4" s="13">
        <v>3</v>
      </c>
    </row>
    <row r="5" s="13" customFormat="1" ht="12.75"/>
    <row r="6" s="13" customFormat="1" ht="12.75"/>
    <row r="7" s="13" customFormat="1" ht="12.75"/>
    <row r="8" s="13" customFormat="1" ht="12.75"/>
    <row r="9" s="13" customFormat="1" ht="12.75"/>
    <row r="10" s="13" customFormat="1" ht="12.75"/>
    <row r="11" s="13" customFormat="1" ht="12.75"/>
    <row r="12" s="13" customFormat="1" ht="12.75"/>
    <row r="13" spans="1:4" s="15" customFormat="1" ht="12.75">
      <c r="A13" s="14" t="s">
        <v>1</v>
      </c>
      <c r="B13" s="13"/>
      <c r="C13" s="13"/>
      <c r="D13" s="13"/>
    </row>
    <row r="14" s="13" customFormat="1" ht="12.75"/>
    <row r="15" s="13" customFormat="1" ht="12.75"/>
    <row r="16" spans="1:4" s="15" customFormat="1" ht="12.75">
      <c r="A16" s="14" t="s">
        <v>42</v>
      </c>
      <c r="B16" s="13"/>
      <c r="C16" s="13"/>
      <c r="D16" s="13"/>
    </row>
    <row r="17" spans="2:4" s="15" customFormat="1" ht="12.75">
      <c r="B17" s="13"/>
      <c r="C17" s="13"/>
      <c r="D17" s="13"/>
    </row>
    <row r="18" s="13" customFormat="1" ht="12.75"/>
    <row r="19" s="13" customFormat="1" ht="12.75"/>
    <row r="20" s="13" customFormat="1" ht="12.75"/>
    <row r="21" s="13" customFormat="1" ht="12.75"/>
    <row r="22" spans="1:8" s="13" customFormat="1" ht="12.75">
      <c r="A22" s="13" t="s">
        <v>8</v>
      </c>
      <c r="C22" s="180"/>
      <c r="D22" s="16"/>
      <c r="E22" s="16"/>
      <c r="F22" s="16"/>
      <c r="G22" s="16"/>
      <c r="H22" s="16"/>
    </row>
    <row r="23" spans="1:8" s="13" customFormat="1" ht="12.75">
      <c r="A23" s="13" t="s">
        <v>13</v>
      </c>
      <c r="C23" s="180"/>
      <c r="D23" s="16"/>
      <c r="E23" s="16"/>
      <c r="F23" s="16"/>
      <c r="G23" s="16"/>
      <c r="H23" s="16"/>
    </row>
    <row r="24" spans="4:8" s="13" customFormat="1" ht="12.75">
      <c r="D24" s="16"/>
      <c r="E24" s="16"/>
      <c r="F24" s="16"/>
      <c r="G24" s="16"/>
      <c r="H24" s="16"/>
    </row>
    <row r="25" spans="1:8" s="13" customFormat="1" ht="12.75">
      <c r="A25" s="13" t="s">
        <v>43</v>
      </c>
      <c r="C25" s="389">
        <v>2023</v>
      </c>
      <c r="D25" s="16"/>
      <c r="E25" s="16"/>
      <c r="F25" s="16"/>
      <c r="G25" s="16"/>
      <c r="H25" s="16"/>
    </row>
    <row r="26" spans="4:8" s="13" customFormat="1" ht="12.75">
      <c r="D26" s="16"/>
      <c r="E26" s="16"/>
      <c r="F26" s="16"/>
      <c r="G26" s="16"/>
      <c r="H26" s="16"/>
    </row>
    <row r="27" spans="1:8" s="13" customFormat="1" ht="12.75">
      <c r="A27" s="13" t="s">
        <v>9</v>
      </c>
      <c r="C27" s="180"/>
      <c r="D27" s="16"/>
      <c r="E27" s="16"/>
      <c r="F27" s="16"/>
      <c r="G27" s="16"/>
      <c r="H27" s="16"/>
    </row>
    <row r="28" spans="4:8" s="13" customFormat="1" ht="12.75">
      <c r="D28" s="16"/>
      <c r="E28" s="16"/>
      <c r="F28" s="16"/>
      <c r="G28" s="16"/>
      <c r="H28" s="16"/>
    </row>
    <row r="29" spans="1:8" s="13" customFormat="1" ht="12.75">
      <c r="A29" s="13" t="s">
        <v>10</v>
      </c>
      <c r="B29" s="13" t="s">
        <v>3</v>
      </c>
      <c r="C29" s="180"/>
      <c r="D29" s="16"/>
      <c r="E29" s="16"/>
      <c r="F29" s="16"/>
      <c r="G29" s="16"/>
      <c r="H29" s="16"/>
    </row>
    <row r="30" spans="4:8" s="13" customFormat="1" ht="12.75">
      <c r="D30" s="16"/>
      <c r="E30" s="16"/>
      <c r="F30" s="16"/>
      <c r="G30" s="16"/>
      <c r="H30" s="16"/>
    </row>
    <row r="31" spans="2:8" s="13" customFormat="1" ht="12.75">
      <c r="B31" s="13" t="s">
        <v>4</v>
      </c>
      <c r="C31" s="180"/>
      <c r="D31" s="16"/>
      <c r="E31" s="16"/>
      <c r="F31" s="16"/>
      <c r="G31" s="16"/>
      <c r="H31" s="16"/>
    </row>
    <row r="32" spans="4:8" s="13" customFormat="1" ht="12.75">
      <c r="D32" s="16"/>
      <c r="E32" s="16"/>
      <c r="F32" s="16"/>
      <c r="G32" s="16"/>
      <c r="H32" s="16"/>
    </row>
    <row r="33" spans="2:8" s="13" customFormat="1" ht="12.75">
      <c r="B33" s="13" t="s">
        <v>7</v>
      </c>
      <c r="C33" s="180"/>
      <c r="D33" s="16"/>
      <c r="E33" s="16"/>
      <c r="F33" s="16"/>
      <c r="G33" s="16"/>
      <c r="H33" s="16"/>
    </row>
    <row r="34" spans="4:8" s="13" customFormat="1" ht="12.75">
      <c r="D34" s="16"/>
      <c r="E34" s="16"/>
      <c r="F34" s="16"/>
      <c r="G34" s="16"/>
      <c r="H34" s="16"/>
    </row>
    <row r="35" spans="1:8" s="15" customFormat="1" ht="12.75">
      <c r="A35" s="15" t="s">
        <v>44</v>
      </c>
      <c r="C35" s="181"/>
      <c r="D35" s="18"/>
      <c r="E35" s="18"/>
      <c r="F35" s="18"/>
      <c r="G35" s="18"/>
      <c r="H35" s="18"/>
    </row>
    <row r="36" spans="4:8" s="15" customFormat="1" ht="12.75">
      <c r="D36" s="18"/>
      <c r="E36" s="18"/>
      <c r="F36" s="18"/>
      <c r="G36" s="18"/>
      <c r="H36" s="18"/>
    </row>
    <row r="37" spans="4:8" s="15" customFormat="1" ht="12.75">
      <c r="D37" s="18"/>
      <c r="E37" s="18"/>
      <c r="F37" s="18"/>
      <c r="G37" s="18"/>
      <c r="H37" s="18"/>
    </row>
    <row r="38" spans="1:8" s="15" customFormat="1" ht="12.75">
      <c r="A38" s="15" t="s">
        <v>11</v>
      </c>
      <c r="D38" s="18"/>
      <c r="E38" s="18"/>
      <c r="F38" s="18"/>
      <c r="G38" s="18"/>
      <c r="H38" s="18"/>
    </row>
    <row r="39" spans="1:8" s="15" customFormat="1" ht="12.75">
      <c r="A39" s="19" t="s">
        <v>12</v>
      </c>
      <c r="B39" s="17"/>
      <c r="C39" s="17"/>
      <c r="D39" s="18"/>
      <c r="E39" s="18"/>
      <c r="F39" s="18"/>
      <c r="G39" s="18"/>
      <c r="H39" s="18"/>
    </row>
    <row r="40" s="18" customFormat="1" ht="12.75">
      <c r="A40" s="20"/>
    </row>
    <row r="41" s="15" customFormat="1" ht="12.75">
      <c r="A41" s="46" t="str">
        <f>CONCATENATE("У табеле које се односе на ",C25,". годину се уносе планске вредности за ту годину.")</f>
        <v>У табеле које се односе на 2023. годину се уносе планске вредности за ту годину.</v>
      </c>
    </row>
    <row r="42" s="15" customFormat="1" ht="12.75">
      <c r="A42" s="46" t="str">
        <f>CONCATENATE("У табеле које се односе на ",C25-1,". годину се уносе вредности базиране на величинама оствареним до датума обраде и процењеним величинама за остатак године.")</f>
        <v>У табеле које се односе на 2022. годину се уносе вредности базиране на величинама оствареним до датума обраде и процењеним величинама за остатак године.</v>
      </c>
    </row>
    <row r="43" s="15" customFormat="1" ht="12.75">
      <c r="A43" s="46" t="str">
        <f>CONCATENATE("У табеле које се односе на ",C25-2,". годину се уносе остварене вредности у тој години.")</f>
        <v>У табеле које се односе на 2021. годину се уносе остварене вредности у тој години.</v>
      </c>
    </row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SheetLayoutView="75" zoomScalePageLayoutView="0" workbookViewId="0" topLeftCell="A67">
      <selection activeCell="A1" sqref="A1"/>
    </sheetView>
  </sheetViews>
  <sheetFormatPr defaultColWidth="9.140625" defaultRowHeight="12.75"/>
  <cols>
    <col min="1" max="1" width="1.7109375" style="47" customWidth="1"/>
    <col min="2" max="2" width="6.7109375" style="80" customWidth="1"/>
    <col min="3" max="3" width="32.7109375" style="47" customWidth="1"/>
    <col min="4" max="4" width="5.7109375" style="47" customWidth="1"/>
    <col min="5" max="16" width="8.8515625" style="47" customWidth="1"/>
    <col min="17" max="17" width="12.7109375" style="47" customWidth="1"/>
    <col min="18" max="18" width="2.8515625" style="47" customWidth="1"/>
    <col min="19" max="16384" width="9.140625" style="47" customWidth="1"/>
  </cols>
  <sheetData>
    <row r="1" spans="1:4" ht="12.75">
      <c r="A1" s="42" t="s">
        <v>45</v>
      </c>
      <c r="B1" s="43"/>
      <c r="C1" s="42"/>
      <c r="D1" s="24"/>
    </row>
    <row r="2" spans="1:4" ht="13.5" customHeight="1">
      <c r="A2" s="42"/>
      <c r="B2" s="43"/>
      <c r="C2" s="42"/>
      <c r="D2" s="24"/>
    </row>
    <row r="3" spans="1:4" ht="13.5" customHeight="1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3.5" customHeight="1">
      <c r="A4" s="23"/>
      <c r="B4" s="23" t="str">
        <f>+CONCATENATE('Poc.strana'!$A$35," ",'Poc.strana'!$C$35)</f>
        <v>Датум обраде: </v>
      </c>
      <c r="C4" s="23"/>
      <c r="D4" s="24"/>
    </row>
    <row r="5" ht="13.5" customHeight="1"/>
    <row r="6" ht="13.5" customHeight="1"/>
    <row r="7" spans="2:17" ht="13.5" customHeight="1">
      <c r="B7" s="584" t="str">
        <f>CONCATENATE("Табела ЕТ-4-8.3. ИСПОРУКА ЕЛЕКТРИЧНЕ ЕНЕРГИЈЕ - УКУПНО - РЕАЛИЗАЦИЈА У"," ",'Poc.strana'!C25-2,". ГОДИНИ")</f>
        <v>Табела ЕТ-4-8.3. ИСПОРУКА ЕЛЕКТРИЧНЕ ЕНЕРГИЈЕ - УКУПНО - РЕАЛИЗАЦИЈА У 2021. ГОДИНИ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3:8" ht="13.5" customHeight="1">
      <c r="C8" s="50"/>
      <c r="D8" s="50"/>
      <c r="E8" s="81"/>
      <c r="F8" s="51"/>
      <c r="G8" s="51"/>
      <c r="H8" s="51"/>
    </row>
    <row r="9" ht="13.5" customHeight="1" thickBot="1"/>
    <row r="10" spans="2:17" ht="13.5" customHeight="1" thickBot="1" thickTop="1">
      <c r="B10" s="150" t="s">
        <v>171</v>
      </c>
      <c r="C10" s="149"/>
      <c r="D10" s="147"/>
      <c r="E10" s="147"/>
      <c r="F10" s="596"/>
      <c r="G10" s="596"/>
      <c r="H10" s="147" t="s">
        <v>210</v>
      </c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3.5" customHeight="1" thickTop="1">
      <c r="B11" s="597" t="s">
        <v>0</v>
      </c>
      <c r="C11" s="598" t="s">
        <v>46</v>
      </c>
      <c r="D11" s="600" t="s">
        <v>47</v>
      </c>
      <c r="E11" s="601" t="s">
        <v>48</v>
      </c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2"/>
    </row>
    <row r="12" spans="2:17" ht="12.75">
      <c r="B12" s="588"/>
      <c r="C12" s="599"/>
      <c r="D12" s="592"/>
      <c r="E12" s="72" t="s">
        <v>49</v>
      </c>
      <c r="F12" s="72" t="s">
        <v>50</v>
      </c>
      <c r="G12" s="72" t="s">
        <v>51</v>
      </c>
      <c r="H12" s="72" t="s">
        <v>52</v>
      </c>
      <c r="I12" s="72" t="s">
        <v>53</v>
      </c>
      <c r="J12" s="72" t="s">
        <v>54</v>
      </c>
      <c r="K12" s="82" t="s">
        <v>55</v>
      </c>
      <c r="L12" s="82" t="s">
        <v>56</v>
      </c>
      <c r="M12" s="82" t="s">
        <v>57</v>
      </c>
      <c r="N12" s="82" t="s">
        <v>58</v>
      </c>
      <c r="O12" s="82" t="s">
        <v>59</v>
      </c>
      <c r="P12" s="82" t="s">
        <v>60</v>
      </c>
      <c r="Q12" s="83" t="s">
        <v>61</v>
      </c>
    </row>
    <row r="13" spans="2:17" ht="12.75">
      <c r="B13" s="56"/>
      <c r="C13" s="69" t="s">
        <v>281</v>
      </c>
      <c r="D13" s="70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17" ht="12.75">
      <c r="B14" s="56" t="s">
        <v>29</v>
      </c>
      <c r="C14" s="57" t="s">
        <v>237</v>
      </c>
      <c r="D14" s="72" t="s">
        <v>66</v>
      </c>
      <c r="E14" s="73">
        <f aca="true" t="shared" si="0" ref="E14:P14">E20+E31</f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 t="shared" si="0"/>
        <v>0</v>
      </c>
      <c r="Q14" s="74">
        <f>SUM(E14:P14)</f>
        <v>0</v>
      </c>
    </row>
    <row r="15" spans="2:17" ht="12.75">
      <c r="B15" s="496" t="s">
        <v>30</v>
      </c>
      <c r="C15" s="493" t="s">
        <v>101</v>
      </c>
      <c r="D15" s="497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9"/>
    </row>
    <row r="16" spans="2:17" ht="12.75">
      <c r="B16" s="500" t="s">
        <v>385</v>
      </c>
      <c r="C16" s="75" t="s">
        <v>195</v>
      </c>
      <c r="D16" s="62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2"/>
    </row>
    <row r="17" spans="2:17" ht="12.75">
      <c r="B17" s="64" t="s">
        <v>386</v>
      </c>
      <c r="C17" s="515" t="s">
        <v>257</v>
      </c>
      <c r="D17" s="516" t="s">
        <v>63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8">
        <f>SUM(E17:P17)</f>
        <v>0</v>
      </c>
    </row>
    <row r="18" spans="2:17" ht="12.75">
      <c r="B18" s="64" t="s">
        <v>387</v>
      </c>
      <c r="C18" s="482" t="s">
        <v>276</v>
      </c>
      <c r="D18" s="483" t="s">
        <v>63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484">
        <f>SUM(E18:P18)</f>
        <v>0</v>
      </c>
    </row>
    <row r="19" spans="2:17" ht="12.75">
      <c r="B19" s="64" t="s">
        <v>388</v>
      </c>
      <c r="C19" s="482" t="s">
        <v>64</v>
      </c>
      <c r="D19" s="483" t="s">
        <v>63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484">
        <f>SUM(E19:P19)</f>
        <v>0</v>
      </c>
    </row>
    <row r="20" spans="2:17" ht="12.75">
      <c r="B20" s="64" t="s">
        <v>389</v>
      </c>
      <c r="C20" s="65" t="s">
        <v>65</v>
      </c>
      <c r="D20" s="66" t="s">
        <v>66</v>
      </c>
      <c r="E20" s="77">
        <f aca="true" t="shared" si="1" ref="E20:P20">E21+E22</f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67">
        <f aca="true" t="shared" si="2" ref="Q20:Q25">SUM(E20:P20)</f>
        <v>0</v>
      </c>
    </row>
    <row r="21" spans="2:17" ht="12.75">
      <c r="B21" s="64" t="s">
        <v>390</v>
      </c>
      <c r="C21" s="68" t="s">
        <v>173</v>
      </c>
      <c r="D21" s="66" t="s">
        <v>66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67">
        <f t="shared" si="2"/>
        <v>0</v>
      </c>
    </row>
    <row r="22" spans="2:17" ht="12.75">
      <c r="B22" s="64" t="s">
        <v>391</v>
      </c>
      <c r="C22" s="68" t="s">
        <v>174</v>
      </c>
      <c r="D22" s="66" t="s">
        <v>66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67">
        <f t="shared" si="2"/>
        <v>0</v>
      </c>
    </row>
    <row r="23" spans="2:17" ht="12.75">
      <c r="B23" s="64" t="s">
        <v>392</v>
      </c>
      <c r="C23" s="92" t="s">
        <v>153</v>
      </c>
      <c r="D23" s="66" t="s">
        <v>67</v>
      </c>
      <c r="E23" s="140">
        <f aca="true" t="shared" si="3" ref="E23:P23">+E24+E25</f>
        <v>0</v>
      </c>
      <c r="F23" s="140">
        <f t="shared" si="3"/>
        <v>0</v>
      </c>
      <c r="G23" s="140">
        <f t="shared" si="3"/>
        <v>0</v>
      </c>
      <c r="H23" s="140">
        <f t="shared" si="3"/>
        <v>0</v>
      </c>
      <c r="I23" s="140">
        <f t="shared" si="3"/>
        <v>0</v>
      </c>
      <c r="J23" s="140">
        <f t="shared" si="3"/>
        <v>0</v>
      </c>
      <c r="K23" s="140">
        <f t="shared" si="3"/>
        <v>0</v>
      </c>
      <c r="L23" s="140">
        <f t="shared" si="3"/>
        <v>0</v>
      </c>
      <c r="M23" s="140">
        <f t="shared" si="3"/>
        <v>0</v>
      </c>
      <c r="N23" s="140">
        <f t="shared" si="3"/>
        <v>0</v>
      </c>
      <c r="O23" s="140">
        <f t="shared" si="3"/>
        <v>0</v>
      </c>
      <c r="P23" s="140">
        <f t="shared" si="3"/>
        <v>0</v>
      </c>
      <c r="Q23" s="67">
        <f t="shared" si="2"/>
        <v>0</v>
      </c>
    </row>
    <row r="24" spans="2:17" ht="12.75">
      <c r="B24" s="64" t="s">
        <v>393</v>
      </c>
      <c r="C24" s="92" t="s">
        <v>156</v>
      </c>
      <c r="D24" s="66" t="s">
        <v>67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67">
        <f t="shared" si="2"/>
        <v>0</v>
      </c>
    </row>
    <row r="25" spans="2:17" ht="12.75">
      <c r="B25" s="64" t="s">
        <v>394</v>
      </c>
      <c r="C25" s="65" t="s">
        <v>157</v>
      </c>
      <c r="D25" s="66" t="s">
        <v>67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67">
        <f t="shared" si="2"/>
        <v>0</v>
      </c>
    </row>
    <row r="26" spans="2:17" ht="12.75">
      <c r="B26" s="64" t="s">
        <v>31</v>
      </c>
      <c r="C26" s="65" t="s">
        <v>238</v>
      </c>
      <c r="D26" s="8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67"/>
    </row>
    <row r="27" spans="2:17" ht="12.75">
      <c r="B27" s="500" t="s">
        <v>21</v>
      </c>
      <c r="C27" s="75" t="s">
        <v>195</v>
      </c>
      <c r="D27" s="62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2"/>
    </row>
    <row r="28" spans="2:17" ht="12.75">
      <c r="B28" s="64" t="s">
        <v>22</v>
      </c>
      <c r="C28" s="515" t="s">
        <v>257</v>
      </c>
      <c r="D28" s="516" t="s">
        <v>63</v>
      </c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8">
        <f>SUM(E28:P28)</f>
        <v>0</v>
      </c>
    </row>
    <row r="29" spans="2:17" ht="12.75">
      <c r="B29" s="64" t="s">
        <v>258</v>
      </c>
      <c r="C29" s="482" t="s">
        <v>276</v>
      </c>
      <c r="D29" s="483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484">
        <f>SUM(E29:P29)</f>
        <v>0</v>
      </c>
    </row>
    <row r="30" spans="2:17" ht="12.75">
      <c r="B30" s="64" t="s">
        <v>395</v>
      </c>
      <c r="C30" s="482" t="s">
        <v>64</v>
      </c>
      <c r="D30" s="483" t="s">
        <v>63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484">
        <f>SUM(E30:P30)</f>
        <v>0</v>
      </c>
    </row>
    <row r="31" spans="2:17" ht="12.75">
      <c r="B31" s="64" t="s">
        <v>396</v>
      </c>
      <c r="C31" s="65" t="s">
        <v>65</v>
      </c>
      <c r="D31" s="66" t="s">
        <v>66</v>
      </c>
      <c r="E31" s="77">
        <f aca="true" t="shared" si="4" ref="E31:P31">E32+E33</f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  <c r="J31" s="77">
        <f t="shared" si="4"/>
        <v>0</v>
      </c>
      <c r="K31" s="77">
        <f t="shared" si="4"/>
        <v>0</v>
      </c>
      <c r="L31" s="77">
        <f t="shared" si="4"/>
        <v>0</v>
      </c>
      <c r="M31" s="77">
        <f t="shared" si="4"/>
        <v>0</v>
      </c>
      <c r="N31" s="77">
        <f t="shared" si="4"/>
        <v>0</v>
      </c>
      <c r="O31" s="77">
        <f t="shared" si="4"/>
        <v>0</v>
      </c>
      <c r="P31" s="77">
        <f t="shared" si="4"/>
        <v>0</v>
      </c>
      <c r="Q31" s="67">
        <f aca="true" t="shared" si="5" ref="Q31:Q36">SUM(E31:P31)</f>
        <v>0</v>
      </c>
    </row>
    <row r="32" spans="2:17" ht="12.75">
      <c r="B32" s="64" t="s">
        <v>397</v>
      </c>
      <c r="C32" s="68" t="s">
        <v>173</v>
      </c>
      <c r="D32" s="66" t="s">
        <v>66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67">
        <f t="shared" si="5"/>
        <v>0</v>
      </c>
    </row>
    <row r="33" spans="2:17" ht="12.75">
      <c r="B33" s="64" t="s">
        <v>398</v>
      </c>
      <c r="C33" s="68" t="s">
        <v>174</v>
      </c>
      <c r="D33" s="66" t="s">
        <v>66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67">
        <f t="shared" si="5"/>
        <v>0</v>
      </c>
    </row>
    <row r="34" spans="2:17" ht="12.75">
      <c r="B34" s="64" t="s">
        <v>399</v>
      </c>
      <c r="C34" s="92" t="s">
        <v>153</v>
      </c>
      <c r="D34" s="66" t="s">
        <v>67</v>
      </c>
      <c r="E34" s="141">
        <f aca="true" t="shared" si="6" ref="E34:P34">E35+E36</f>
        <v>0</v>
      </c>
      <c r="F34" s="141">
        <f t="shared" si="6"/>
        <v>0</v>
      </c>
      <c r="G34" s="141">
        <f t="shared" si="6"/>
        <v>0</v>
      </c>
      <c r="H34" s="141">
        <f t="shared" si="6"/>
        <v>0</v>
      </c>
      <c r="I34" s="141">
        <f t="shared" si="6"/>
        <v>0</v>
      </c>
      <c r="J34" s="141">
        <f t="shared" si="6"/>
        <v>0</v>
      </c>
      <c r="K34" s="141">
        <f t="shared" si="6"/>
        <v>0</v>
      </c>
      <c r="L34" s="141">
        <f t="shared" si="6"/>
        <v>0</v>
      </c>
      <c r="M34" s="141">
        <f t="shared" si="6"/>
        <v>0</v>
      </c>
      <c r="N34" s="141">
        <f t="shared" si="6"/>
        <v>0</v>
      </c>
      <c r="O34" s="141">
        <f t="shared" si="6"/>
        <v>0</v>
      </c>
      <c r="P34" s="141">
        <f t="shared" si="6"/>
        <v>0</v>
      </c>
      <c r="Q34" s="67">
        <f t="shared" si="5"/>
        <v>0</v>
      </c>
    </row>
    <row r="35" spans="2:17" ht="12.75">
      <c r="B35" s="52" t="s">
        <v>400</v>
      </c>
      <c r="C35" s="92" t="s">
        <v>156</v>
      </c>
      <c r="D35" s="66" t="s">
        <v>67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67">
        <f t="shared" si="5"/>
        <v>0</v>
      </c>
    </row>
    <row r="36" spans="2:17" ht="12.75">
      <c r="B36" s="88" t="s">
        <v>401</v>
      </c>
      <c r="C36" s="115" t="s">
        <v>157</v>
      </c>
      <c r="D36" s="89" t="s">
        <v>67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91">
        <f t="shared" si="5"/>
        <v>0</v>
      </c>
    </row>
    <row r="37" spans="2:17" ht="12.75">
      <c r="B37" s="56" t="s">
        <v>33</v>
      </c>
      <c r="C37" s="57" t="s">
        <v>402</v>
      </c>
      <c r="D37" s="5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2:17" ht="12.75">
      <c r="B38" s="277" t="s">
        <v>34</v>
      </c>
      <c r="C38" s="493" t="s">
        <v>195</v>
      </c>
      <c r="D38" s="279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5"/>
    </row>
    <row r="39" spans="2:17" ht="12.75">
      <c r="B39" s="61" t="s">
        <v>23</v>
      </c>
      <c r="C39" s="515" t="s">
        <v>257</v>
      </c>
      <c r="D39" s="516" t="s">
        <v>63</v>
      </c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8">
        <f>SUM(E39:P39)</f>
        <v>0</v>
      </c>
    </row>
    <row r="40" spans="2:17" ht="12.75">
      <c r="B40" s="64" t="s">
        <v>24</v>
      </c>
      <c r="C40" s="482" t="s">
        <v>276</v>
      </c>
      <c r="D40" s="483" t="s">
        <v>63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484">
        <f>SUM(E40:P40)</f>
        <v>0</v>
      </c>
    </row>
    <row r="41" spans="2:17" ht="12.75">
      <c r="B41" s="64" t="s">
        <v>259</v>
      </c>
      <c r="C41" s="482" t="s">
        <v>64</v>
      </c>
      <c r="D41" s="483" t="s">
        <v>63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484">
        <f>SUM(E41:P41)</f>
        <v>0</v>
      </c>
    </row>
    <row r="42" spans="2:17" ht="12.75">
      <c r="B42" s="64" t="s">
        <v>36</v>
      </c>
      <c r="C42" s="65" t="s">
        <v>65</v>
      </c>
      <c r="D42" s="66" t="s">
        <v>66</v>
      </c>
      <c r="E42" s="77">
        <f aca="true" t="shared" si="7" ref="E42:P42">E43+E44</f>
        <v>0</v>
      </c>
      <c r="F42" s="77">
        <f t="shared" si="7"/>
        <v>0</v>
      </c>
      <c r="G42" s="77">
        <f t="shared" si="7"/>
        <v>0</v>
      </c>
      <c r="H42" s="77">
        <f t="shared" si="7"/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67">
        <f aca="true" t="shared" si="8" ref="Q42:Q47">SUM(E42:P42)</f>
        <v>0</v>
      </c>
    </row>
    <row r="43" spans="2:17" ht="12.75">
      <c r="B43" s="64" t="s">
        <v>403</v>
      </c>
      <c r="C43" s="68" t="s">
        <v>173</v>
      </c>
      <c r="D43" s="66" t="s">
        <v>66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67">
        <f t="shared" si="8"/>
        <v>0</v>
      </c>
    </row>
    <row r="44" spans="2:17" ht="12.75">
      <c r="B44" s="64" t="s">
        <v>404</v>
      </c>
      <c r="C44" s="68" t="s">
        <v>174</v>
      </c>
      <c r="D44" s="66" t="s">
        <v>66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67">
        <f t="shared" si="8"/>
        <v>0</v>
      </c>
    </row>
    <row r="45" spans="2:17" ht="12.75">
      <c r="B45" s="64" t="s">
        <v>405</v>
      </c>
      <c r="C45" s="92" t="s">
        <v>153</v>
      </c>
      <c r="D45" s="66" t="s">
        <v>67</v>
      </c>
      <c r="E45" s="141">
        <f aca="true" t="shared" si="9" ref="E45:P45">E46+E47</f>
        <v>0</v>
      </c>
      <c r="F45" s="141">
        <f t="shared" si="9"/>
        <v>0</v>
      </c>
      <c r="G45" s="141">
        <f t="shared" si="9"/>
        <v>0</v>
      </c>
      <c r="H45" s="141">
        <f t="shared" si="9"/>
        <v>0</v>
      </c>
      <c r="I45" s="141">
        <f t="shared" si="9"/>
        <v>0</v>
      </c>
      <c r="J45" s="141">
        <f t="shared" si="9"/>
        <v>0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67">
        <f t="shared" si="8"/>
        <v>0</v>
      </c>
    </row>
    <row r="46" spans="2:17" ht="12.75">
      <c r="B46" s="52" t="s">
        <v>406</v>
      </c>
      <c r="C46" s="92" t="s">
        <v>156</v>
      </c>
      <c r="D46" s="66" t="s">
        <v>67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67">
        <f t="shared" si="8"/>
        <v>0</v>
      </c>
    </row>
    <row r="47" spans="2:17" ht="12.75">
      <c r="B47" s="88" t="s">
        <v>407</v>
      </c>
      <c r="C47" s="115" t="s">
        <v>157</v>
      </c>
      <c r="D47" s="89" t="s">
        <v>67</v>
      </c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91">
        <f t="shared" si="8"/>
        <v>0</v>
      </c>
    </row>
    <row r="48" spans="2:17" ht="12.75">
      <c r="B48" s="142"/>
      <c r="C48" s="115" t="s">
        <v>282</v>
      </c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</row>
    <row r="49" spans="2:17" ht="12.75">
      <c r="B49" s="56" t="s">
        <v>37</v>
      </c>
      <c r="C49" s="57" t="s">
        <v>113</v>
      </c>
      <c r="D49" s="72" t="s">
        <v>66</v>
      </c>
      <c r="E49" s="73">
        <f>E50+E67</f>
        <v>0</v>
      </c>
      <c r="F49" s="73">
        <f aca="true" t="shared" si="10" ref="F49:P49">F50+F67</f>
        <v>0</v>
      </c>
      <c r="G49" s="73">
        <f t="shared" si="10"/>
        <v>0</v>
      </c>
      <c r="H49" s="73">
        <f t="shared" si="10"/>
        <v>0</v>
      </c>
      <c r="I49" s="73">
        <f t="shared" si="10"/>
        <v>0</v>
      </c>
      <c r="J49" s="73">
        <f t="shared" si="10"/>
        <v>0</v>
      </c>
      <c r="K49" s="73">
        <f t="shared" si="10"/>
        <v>0</v>
      </c>
      <c r="L49" s="73">
        <f t="shared" si="10"/>
        <v>0</v>
      </c>
      <c r="M49" s="73">
        <f t="shared" si="10"/>
        <v>0</v>
      </c>
      <c r="N49" s="73">
        <f t="shared" si="10"/>
        <v>0</v>
      </c>
      <c r="O49" s="73">
        <f t="shared" si="10"/>
        <v>0</v>
      </c>
      <c r="P49" s="73">
        <f t="shared" si="10"/>
        <v>0</v>
      </c>
      <c r="Q49" s="74">
        <f>SUM(E49:P49)</f>
        <v>0</v>
      </c>
    </row>
    <row r="50" spans="2:17" ht="12.75">
      <c r="B50" s="61" t="s">
        <v>38</v>
      </c>
      <c r="C50" s="75" t="s">
        <v>408</v>
      </c>
      <c r="D50" s="62" t="s">
        <v>66</v>
      </c>
      <c r="E50" s="76">
        <f aca="true" t="shared" si="11" ref="E50:P50">E54+E60</f>
        <v>0</v>
      </c>
      <c r="F50" s="76">
        <f t="shared" si="11"/>
        <v>0</v>
      </c>
      <c r="G50" s="76">
        <f t="shared" si="11"/>
        <v>0</v>
      </c>
      <c r="H50" s="76">
        <f t="shared" si="11"/>
        <v>0</v>
      </c>
      <c r="I50" s="76">
        <f t="shared" si="11"/>
        <v>0</v>
      </c>
      <c r="J50" s="76">
        <f t="shared" si="11"/>
        <v>0</v>
      </c>
      <c r="K50" s="76">
        <f t="shared" si="11"/>
        <v>0</v>
      </c>
      <c r="L50" s="76">
        <f t="shared" si="11"/>
        <v>0</v>
      </c>
      <c r="M50" s="76">
        <f t="shared" si="11"/>
        <v>0</v>
      </c>
      <c r="N50" s="76">
        <f t="shared" si="11"/>
        <v>0</v>
      </c>
      <c r="O50" s="76">
        <f t="shared" si="11"/>
        <v>0</v>
      </c>
      <c r="P50" s="76">
        <f t="shared" si="11"/>
        <v>0</v>
      </c>
      <c r="Q50" s="63">
        <f>SUM(E50:P50)</f>
        <v>0</v>
      </c>
    </row>
    <row r="51" spans="2:17" ht="12.75">
      <c r="B51" s="64"/>
      <c r="C51" s="68" t="s">
        <v>115</v>
      </c>
      <c r="D51" s="8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67"/>
    </row>
    <row r="52" spans="2:17" ht="12.75">
      <c r="B52" s="64" t="s">
        <v>409</v>
      </c>
      <c r="C52" s="65" t="s">
        <v>195</v>
      </c>
      <c r="D52" s="66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511"/>
    </row>
    <row r="53" spans="2:17" ht="12.75">
      <c r="B53" s="64" t="s">
        <v>410</v>
      </c>
      <c r="C53" s="482" t="s">
        <v>276</v>
      </c>
      <c r="D53" s="66" t="s">
        <v>63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484">
        <f>SUM(E53:P53)</f>
        <v>0</v>
      </c>
    </row>
    <row r="54" spans="2:17" ht="12.75">
      <c r="B54" s="64" t="s">
        <v>411</v>
      </c>
      <c r="C54" s="65" t="s">
        <v>65</v>
      </c>
      <c r="D54" s="66" t="s">
        <v>66</v>
      </c>
      <c r="E54" s="77">
        <f>E55+E56</f>
        <v>0</v>
      </c>
      <c r="F54" s="77">
        <f aca="true" t="shared" si="12" ref="F54:P54">F55+F56</f>
        <v>0</v>
      </c>
      <c r="G54" s="77">
        <f t="shared" si="12"/>
        <v>0</v>
      </c>
      <c r="H54" s="77">
        <f t="shared" si="12"/>
        <v>0</v>
      </c>
      <c r="I54" s="77">
        <f t="shared" si="12"/>
        <v>0</v>
      </c>
      <c r="J54" s="77">
        <f t="shared" si="12"/>
        <v>0</v>
      </c>
      <c r="K54" s="77">
        <f t="shared" si="12"/>
        <v>0</v>
      </c>
      <c r="L54" s="77">
        <f t="shared" si="12"/>
        <v>0</v>
      </c>
      <c r="M54" s="77">
        <f t="shared" si="12"/>
        <v>0</v>
      </c>
      <c r="N54" s="77">
        <f t="shared" si="12"/>
        <v>0</v>
      </c>
      <c r="O54" s="77">
        <f t="shared" si="12"/>
        <v>0</v>
      </c>
      <c r="P54" s="77">
        <f t="shared" si="12"/>
        <v>0</v>
      </c>
      <c r="Q54" s="67">
        <f>SUM(E54:P54)</f>
        <v>0</v>
      </c>
    </row>
    <row r="55" spans="2:17" ht="12.75">
      <c r="B55" s="64" t="s">
        <v>412</v>
      </c>
      <c r="C55" s="92" t="s">
        <v>287</v>
      </c>
      <c r="D55" s="66" t="s">
        <v>66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67">
        <f>SUM(E55:P55)</f>
        <v>0</v>
      </c>
    </row>
    <row r="56" spans="2:17" ht="12.75">
      <c r="B56" s="93" t="s">
        <v>413</v>
      </c>
      <c r="C56" s="92" t="s">
        <v>288</v>
      </c>
      <c r="D56" s="66" t="s">
        <v>66</v>
      </c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67">
        <f>SUM(E56:P56)</f>
        <v>0</v>
      </c>
    </row>
    <row r="57" spans="2:17" ht="12.75">
      <c r="B57" s="93"/>
      <c r="C57" s="68" t="s">
        <v>116</v>
      </c>
      <c r="D57" s="8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67"/>
    </row>
    <row r="58" spans="2:17" ht="12.75">
      <c r="B58" s="93" t="s">
        <v>414</v>
      </c>
      <c r="C58" s="65" t="s">
        <v>195</v>
      </c>
      <c r="D58" s="66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511"/>
    </row>
    <row r="59" spans="2:17" ht="12.75">
      <c r="B59" s="93" t="s">
        <v>415</v>
      </c>
      <c r="C59" s="482" t="s">
        <v>276</v>
      </c>
      <c r="D59" s="66" t="s">
        <v>63</v>
      </c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484">
        <f>SUM(E59:P59)</f>
        <v>0</v>
      </c>
    </row>
    <row r="60" spans="2:17" ht="12.75">
      <c r="B60" s="93" t="s">
        <v>416</v>
      </c>
      <c r="C60" s="65" t="s">
        <v>65</v>
      </c>
      <c r="D60" s="66" t="s">
        <v>66</v>
      </c>
      <c r="E60" s="77">
        <f>E61+E64</f>
        <v>0</v>
      </c>
      <c r="F60" s="77">
        <f aca="true" t="shared" si="13" ref="F60:P60">F61+F64</f>
        <v>0</v>
      </c>
      <c r="G60" s="77">
        <f t="shared" si="13"/>
        <v>0</v>
      </c>
      <c r="H60" s="77">
        <f t="shared" si="13"/>
        <v>0</v>
      </c>
      <c r="I60" s="77">
        <f t="shared" si="13"/>
        <v>0</v>
      </c>
      <c r="J60" s="77">
        <f t="shared" si="13"/>
        <v>0</v>
      </c>
      <c r="K60" s="77">
        <f t="shared" si="13"/>
        <v>0</v>
      </c>
      <c r="L60" s="77">
        <f t="shared" si="13"/>
        <v>0</v>
      </c>
      <c r="M60" s="77">
        <f t="shared" si="13"/>
        <v>0</v>
      </c>
      <c r="N60" s="77">
        <f t="shared" si="13"/>
        <v>0</v>
      </c>
      <c r="O60" s="77">
        <f t="shared" si="13"/>
        <v>0</v>
      </c>
      <c r="P60" s="77">
        <f t="shared" si="13"/>
        <v>0</v>
      </c>
      <c r="Q60" s="67">
        <f aca="true" t="shared" si="14" ref="Q60:Q67">SUM(E60:P60)</f>
        <v>0</v>
      </c>
    </row>
    <row r="61" spans="2:17" ht="12.75">
      <c r="B61" s="93" t="s">
        <v>417</v>
      </c>
      <c r="C61" s="92" t="s">
        <v>289</v>
      </c>
      <c r="D61" s="66" t="s">
        <v>66</v>
      </c>
      <c r="E61" s="77">
        <f aca="true" t="shared" si="15" ref="E61:P61">E62+E63</f>
        <v>0</v>
      </c>
      <c r="F61" s="77">
        <f t="shared" si="15"/>
        <v>0</v>
      </c>
      <c r="G61" s="77">
        <f t="shared" si="15"/>
        <v>0</v>
      </c>
      <c r="H61" s="77">
        <f t="shared" si="15"/>
        <v>0</v>
      </c>
      <c r="I61" s="77">
        <f t="shared" si="15"/>
        <v>0</v>
      </c>
      <c r="J61" s="77">
        <f t="shared" si="15"/>
        <v>0</v>
      </c>
      <c r="K61" s="77">
        <f t="shared" si="15"/>
        <v>0</v>
      </c>
      <c r="L61" s="77">
        <f t="shared" si="15"/>
        <v>0</v>
      </c>
      <c r="M61" s="77">
        <f t="shared" si="15"/>
        <v>0</v>
      </c>
      <c r="N61" s="77">
        <f t="shared" si="15"/>
        <v>0</v>
      </c>
      <c r="O61" s="77">
        <f t="shared" si="15"/>
        <v>0</v>
      </c>
      <c r="P61" s="77">
        <f t="shared" si="15"/>
        <v>0</v>
      </c>
      <c r="Q61" s="67">
        <f t="shared" si="14"/>
        <v>0</v>
      </c>
    </row>
    <row r="62" spans="2:17" ht="12.75">
      <c r="B62" s="93" t="s">
        <v>418</v>
      </c>
      <c r="C62" s="92" t="s">
        <v>290</v>
      </c>
      <c r="D62" s="66" t="s">
        <v>66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67">
        <f t="shared" si="14"/>
        <v>0</v>
      </c>
    </row>
    <row r="63" spans="2:17" ht="12.75">
      <c r="B63" s="93" t="s">
        <v>419</v>
      </c>
      <c r="C63" s="92" t="s">
        <v>291</v>
      </c>
      <c r="D63" s="66" t="s">
        <v>66</v>
      </c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67">
        <f t="shared" si="14"/>
        <v>0</v>
      </c>
    </row>
    <row r="64" spans="2:17" ht="12.75">
      <c r="B64" s="93" t="s">
        <v>420</v>
      </c>
      <c r="C64" s="92" t="s">
        <v>292</v>
      </c>
      <c r="D64" s="66" t="s">
        <v>66</v>
      </c>
      <c r="E64" s="77">
        <f aca="true" t="shared" si="16" ref="E64:P64">E65+E66</f>
        <v>0</v>
      </c>
      <c r="F64" s="77">
        <f t="shared" si="16"/>
        <v>0</v>
      </c>
      <c r="G64" s="77">
        <f t="shared" si="16"/>
        <v>0</v>
      </c>
      <c r="H64" s="77">
        <f t="shared" si="16"/>
        <v>0</v>
      </c>
      <c r="I64" s="77">
        <f t="shared" si="16"/>
        <v>0</v>
      </c>
      <c r="J64" s="77">
        <f t="shared" si="16"/>
        <v>0</v>
      </c>
      <c r="K64" s="77">
        <f t="shared" si="16"/>
        <v>0</v>
      </c>
      <c r="L64" s="77">
        <f t="shared" si="16"/>
        <v>0</v>
      </c>
      <c r="M64" s="77">
        <f t="shared" si="16"/>
        <v>0</v>
      </c>
      <c r="N64" s="77">
        <f t="shared" si="16"/>
        <v>0</v>
      </c>
      <c r="O64" s="77">
        <f t="shared" si="16"/>
        <v>0</v>
      </c>
      <c r="P64" s="77">
        <f t="shared" si="16"/>
        <v>0</v>
      </c>
      <c r="Q64" s="67">
        <f t="shared" si="14"/>
        <v>0</v>
      </c>
    </row>
    <row r="65" spans="2:17" ht="12.75">
      <c r="B65" s="93" t="s">
        <v>421</v>
      </c>
      <c r="C65" s="92" t="s">
        <v>290</v>
      </c>
      <c r="D65" s="66" t="s">
        <v>66</v>
      </c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67">
        <f t="shared" si="14"/>
        <v>0</v>
      </c>
    </row>
    <row r="66" spans="2:17" ht="12.75">
      <c r="B66" s="93" t="s">
        <v>422</v>
      </c>
      <c r="C66" s="92" t="s">
        <v>291</v>
      </c>
      <c r="D66" s="66" t="s">
        <v>66</v>
      </c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67">
        <f t="shared" si="14"/>
        <v>0</v>
      </c>
    </row>
    <row r="67" spans="2:17" ht="12.75">
      <c r="B67" s="93" t="s">
        <v>39</v>
      </c>
      <c r="C67" s="65" t="s">
        <v>118</v>
      </c>
      <c r="D67" s="66" t="s">
        <v>66</v>
      </c>
      <c r="E67" s="77">
        <f>E71+E75+E81+E87</f>
        <v>0</v>
      </c>
      <c r="F67" s="77">
        <f aca="true" t="shared" si="17" ref="F67:P67">F71+F75+F81+F87</f>
        <v>0</v>
      </c>
      <c r="G67" s="77">
        <f t="shared" si="17"/>
        <v>0</v>
      </c>
      <c r="H67" s="77">
        <f t="shared" si="17"/>
        <v>0</v>
      </c>
      <c r="I67" s="77">
        <f t="shared" si="17"/>
        <v>0</v>
      </c>
      <c r="J67" s="77">
        <f t="shared" si="17"/>
        <v>0</v>
      </c>
      <c r="K67" s="77">
        <f t="shared" si="17"/>
        <v>0</v>
      </c>
      <c r="L67" s="77">
        <f t="shared" si="17"/>
        <v>0</v>
      </c>
      <c r="M67" s="77">
        <f t="shared" si="17"/>
        <v>0</v>
      </c>
      <c r="N67" s="77">
        <f t="shared" si="17"/>
        <v>0</v>
      </c>
      <c r="O67" s="77">
        <f>O71+O75+O81+O87</f>
        <v>0</v>
      </c>
      <c r="P67" s="77">
        <f t="shared" si="17"/>
        <v>0</v>
      </c>
      <c r="Q67" s="67">
        <f t="shared" si="14"/>
        <v>0</v>
      </c>
    </row>
    <row r="68" spans="2:17" ht="12.75">
      <c r="B68" s="93"/>
      <c r="C68" s="68" t="s">
        <v>115</v>
      </c>
      <c r="D68" s="6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67"/>
    </row>
    <row r="69" spans="2:17" ht="12.75">
      <c r="B69" s="93" t="s">
        <v>423</v>
      </c>
      <c r="C69" s="65" t="s">
        <v>195</v>
      </c>
      <c r="D69" s="66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511"/>
    </row>
    <row r="70" spans="2:17" ht="12.75">
      <c r="B70" s="93" t="s">
        <v>424</v>
      </c>
      <c r="C70" s="482" t="s">
        <v>276</v>
      </c>
      <c r="D70" s="66" t="s">
        <v>63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484">
        <f>SUM(E70:P70)</f>
        <v>0</v>
      </c>
    </row>
    <row r="71" spans="2:17" ht="12.75">
      <c r="B71" s="93" t="s">
        <v>425</v>
      </c>
      <c r="C71" s="65" t="s">
        <v>65</v>
      </c>
      <c r="D71" s="66" t="s">
        <v>66</v>
      </c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67">
        <f>SUM(E71:P71)</f>
        <v>0</v>
      </c>
    </row>
    <row r="72" spans="2:17" ht="12.75">
      <c r="B72" s="93"/>
      <c r="C72" s="68" t="s">
        <v>116</v>
      </c>
      <c r="D72" s="8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67"/>
    </row>
    <row r="73" spans="2:17" ht="12.75">
      <c r="B73" s="93" t="s">
        <v>426</v>
      </c>
      <c r="C73" s="65" t="s">
        <v>195</v>
      </c>
      <c r="D73" s="66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511"/>
    </row>
    <row r="74" spans="2:17" ht="12.75">
      <c r="B74" s="93" t="s">
        <v>427</v>
      </c>
      <c r="C74" s="482" t="s">
        <v>276</v>
      </c>
      <c r="D74" s="66" t="s">
        <v>63</v>
      </c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484">
        <f>SUM(E74:P74)</f>
        <v>0</v>
      </c>
    </row>
    <row r="75" spans="2:17" ht="12.75">
      <c r="B75" s="93" t="s">
        <v>428</v>
      </c>
      <c r="C75" s="65" t="s">
        <v>65</v>
      </c>
      <c r="D75" s="66" t="s">
        <v>66</v>
      </c>
      <c r="E75" s="77">
        <f aca="true" t="shared" si="18" ref="E75:P75">E76+E77</f>
        <v>0</v>
      </c>
      <c r="F75" s="77">
        <f t="shared" si="18"/>
        <v>0</v>
      </c>
      <c r="G75" s="77">
        <f t="shared" si="18"/>
        <v>0</v>
      </c>
      <c r="H75" s="77">
        <f t="shared" si="18"/>
        <v>0</v>
      </c>
      <c r="I75" s="77">
        <f t="shared" si="18"/>
        <v>0</v>
      </c>
      <c r="J75" s="77">
        <f t="shared" si="18"/>
        <v>0</v>
      </c>
      <c r="K75" s="77">
        <f t="shared" si="18"/>
        <v>0</v>
      </c>
      <c r="L75" s="77">
        <f t="shared" si="18"/>
        <v>0</v>
      </c>
      <c r="M75" s="77">
        <f t="shared" si="18"/>
        <v>0</v>
      </c>
      <c r="N75" s="77">
        <f t="shared" si="18"/>
        <v>0</v>
      </c>
      <c r="O75" s="77">
        <f t="shared" si="18"/>
        <v>0</v>
      </c>
      <c r="P75" s="77">
        <f t="shared" si="18"/>
        <v>0</v>
      </c>
      <c r="Q75" s="67">
        <f>SUM(E75:P75)</f>
        <v>0</v>
      </c>
    </row>
    <row r="76" spans="2:17" ht="12.75">
      <c r="B76" s="93" t="s">
        <v>429</v>
      </c>
      <c r="C76" s="92" t="s">
        <v>289</v>
      </c>
      <c r="D76" s="66" t="s">
        <v>66</v>
      </c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67">
        <f>SUM(E76:P76)</f>
        <v>0</v>
      </c>
    </row>
    <row r="77" spans="2:17" ht="12.75">
      <c r="B77" s="93" t="s">
        <v>430</v>
      </c>
      <c r="C77" s="92" t="s">
        <v>292</v>
      </c>
      <c r="D77" s="66" t="s">
        <v>66</v>
      </c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67">
        <f>SUM(E77:P77)</f>
        <v>0</v>
      </c>
    </row>
    <row r="78" spans="2:17" ht="12.75">
      <c r="B78" s="93"/>
      <c r="C78" s="68" t="s">
        <v>293</v>
      </c>
      <c r="D78" s="66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67"/>
    </row>
    <row r="79" spans="2:17" ht="12.75">
      <c r="B79" s="93" t="s">
        <v>431</v>
      </c>
      <c r="C79" s="65" t="s">
        <v>195</v>
      </c>
      <c r="D79" s="66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511"/>
    </row>
    <row r="80" spans="2:17" ht="12.75">
      <c r="B80" s="93" t="s">
        <v>432</v>
      </c>
      <c r="C80" s="482" t="s">
        <v>276</v>
      </c>
      <c r="D80" s="66" t="s">
        <v>63</v>
      </c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484">
        <f>SUM(E80:P80)</f>
        <v>0</v>
      </c>
    </row>
    <row r="81" spans="2:17" ht="12.75">
      <c r="B81" s="93" t="s">
        <v>433</v>
      </c>
      <c r="C81" s="87" t="s">
        <v>65</v>
      </c>
      <c r="D81" s="66" t="s">
        <v>66</v>
      </c>
      <c r="E81" s="77">
        <f aca="true" t="shared" si="19" ref="E81:P81">E82+E83</f>
        <v>0</v>
      </c>
      <c r="F81" s="77">
        <f t="shared" si="19"/>
        <v>0</v>
      </c>
      <c r="G81" s="77">
        <f t="shared" si="19"/>
        <v>0</v>
      </c>
      <c r="H81" s="77">
        <f t="shared" si="19"/>
        <v>0</v>
      </c>
      <c r="I81" s="77">
        <f t="shared" si="19"/>
        <v>0</v>
      </c>
      <c r="J81" s="77">
        <f t="shared" si="19"/>
        <v>0</v>
      </c>
      <c r="K81" s="77">
        <f t="shared" si="19"/>
        <v>0</v>
      </c>
      <c r="L81" s="77">
        <f t="shared" si="19"/>
        <v>0</v>
      </c>
      <c r="M81" s="77">
        <f t="shared" si="19"/>
        <v>0</v>
      </c>
      <c r="N81" s="77">
        <f t="shared" si="19"/>
        <v>0</v>
      </c>
      <c r="O81" s="77">
        <f t="shared" si="19"/>
        <v>0</v>
      </c>
      <c r="P81" s="77">
        <f t="shared" si="19"/>
        <v>0</v>
      </c>
      <c r="Q81" s="67">
        <f>SUM(E81:P81)</f>
        <v>0</v>
      </c>
    </row>
    <row r="82" spans="2:17" ht="12.75">
      <c r="B82" s="93" t="s">
        <v>434</v>
      </c>
      <c r="C82" s="519" t="s">
        <v>289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93" t="s">
        <v>435</v>
      </c>
      <c r="C83" s="519" t="s">
        <v>292</v>
      </c>
      <c r="D83" s="66" t="s">
        <v>66</v>
      </c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67">
        <f>SUM(E83:P83)</f>
        <v>0</v>
      </c>
    </row>
    <row r="84" spans="2:17" ht="12.75">
      <c r="B84" s="500"/>
      <c r="C84" s="520" t="s">
        <v>119</v>
      </c>
      <c r="D84" s="62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63"/>
    </row>
    <row r="85" spans="2:17" ht="12.75">
      <c r="B85" s="93" t="s">
        <v>436</v>
      </c>
      <c r="C85" s="65" t="s">
        <v>195</v>
      </c>
      <c r="D85" s="66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511"/>
    </row>
    <row r="86" spans="2:17" ht="12.75">
      <c r="B86" s="93" t="s">
        <v>437</v>
      </c>
      <c r="C86" s="482" t="s">
        <v>276</v>
      </c>
      <c r="D86" s="66" t="s">
        <v>63</v>
      </c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484">
        <f>SUM(E86:P86)</f>
        <v>0</v>
      </c>
    </row>
    <row r="87" spans="2:17" ht="12.75">
      <c r="B87" s="93" t="s">
        <v>438</v>
      </c>
      <c r="C87" s="87" t="s">
        <v>65</v>
      </c>
      <c r="D87" s="66" t="s">
        <v>66</v>
      </c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67">
        <f>SUM(E87:P87)</f>
        <v>0</v>
      </c>
    </row>
    <row r="88" spans="2:17" ht="12.75">
      <c r="B88" s="86" t="s">
        <v>69</v>
      </c>
      <c r="C88" s="94" t="s">
        <v>294</v>
      </c>
      <c r="D88" s="72" t="s">
        <v>66</v>
      </c>
      <c r="E88" s="73">
        <f aca="true" t="shared" si="20" ref="E88:P88">E49+E42</f>
        <v>0</v>
      </c>
      <c r="F88" s="73">
        <f t="shared" si="20"/>
        <v>0</v>
      </c>
      <c r="G88" s="73">
        <f t="shared" si="20"/>
        <v>0</v>
      </c>
      <c r="H88" s="73">
        <f t="shared" si="20"/>
        <v>0</v>
      </c>
      <c r="I88" s="73">
        <f t="shared" si="20"/>
        <v>0</v>
      </c>
      <c r="J88" s="73">
        <f t="shared" si="20"/>
        <v>0</v>
      </c>
      <c r="K88" s="73">
        <f t="shared" si="20"/>
        <v>0</v>
      </c>
      <c r="L88" s="73">
        <f t="shared" si="20"/>
        <v>0</v>
      </c>
      <c r="M88" s="73">
        <f t="shared" si="20"/>
        <v>0</v>
      </c>
      <c r="N88" s="73">
        <f t="shared" si="20"/>
        <v>0</v>
      </c>
      <c r="O88" s="73">
        <f t="shared" si="20"/>
        <v>0</v>
      </c>
      <c r="P88" s="73">
        <f t="shared" si="20"/>
        <v>0</v>
      </c>
      <c r="Q88" s="74">
        <f>SUM(E88:P88)</f>
        <v>0</v>
      </c>
    </row>
    <row r="89" spans="2:17" ht="12.75">
      <c r="B89" s="86" t="s">
        <v>70</v>
      </c>
      <c r="C89" s="57" t="s">
        <v>120</v>
      </c>
      <c r="D89" s="72" t="s">
        <v>66</v>
      </c>
      <c r="E89" s="182">
        <f>E92+E95</f>
        <v>0</v>
      </c>
      <c r="F89" s="182">
        <f aca="true" t="shared" si="21" ref="F89:P89">F92+F95</f>
        <v>0</v>
      </c>
      <c r="G89" s="182">
        <f t="shared" si="21"/>
        <v>0</v>
      </c>
      <c r="H89" s="182">
        <f t="shared" si="21"/>
        <v>0</v>
      </c>
      <c r="I89" s="182">
        <f t="shared" si="21"/>
        <v>0</v>
      </c>
      <c r="J89" s="182">
        <f t="shared" si="21"/>
        <v>0</v>
      </c>
      <c r="K89" s="182">
        <f t="shared" si="21"/>
        <v>0</v>
      </c>
      <c r="L89" s="182">
        <f t="shared" si="21"/>
        <v>0</v>
      </c>
      <c r="M89" s="182">
        <f t="shared" si="21"/>
        <v>0</v>
      </c>
      <c r="N89" s="182">
        <f t="shared" si="21"/>
        <v>0</v>
      </c>
      <c r="O89" s="182">
        <f t="shared" si="21"/>
        <v>0</v>
      </c>
      <c r="P89" s="182">
        <f t="shared" si="21"/>
        <v>0</v>
      </c>
      <c r="Q89" s="74">
        <f>SUM(E89:P89)</f>
        <v>0</v>
      </c>
    </row>
    <row r="90" spans="2:17" ht="12.75">
      <c r="B90" s="277" t="s">
        <v>71</v>
      </c>
      <c r="C90" s="278" t="s">
        <v>194</v>
      </c>
      <c r="D90" s="279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5"/>
    </row>
    <row r="91" spans="2:17" ht="12.75">
      <c r="B91" s="93" t="s">
        <v>109</v>
      </c>
      <c r="C91" s="280" t="s">
        <v>243</v>
      </c>
      <c r="D91" s="66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67"/>
    </row>
    <row r="92" spans="2:17" ht="12.75">
      <c r="B92" s="93" t="s">
        <v>110</v>
      </c>
      <c r="C92" s="280" t="s">
        <v>65</v>
      </c>
      <c r="D92" s="66" t="s">
        <v>66</v>
      </c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67">
        <f>SUM(E92:P92)</f>
        <v>0</v>
      </c>
    </row>
    <row r="93" spans="2:17" ht="12.75">
      <c r="B93" s="93" t="s">
        <v>72</v>
      </c>
      <c r="C93" s="281" t="s">
        <v>196</v>
      </c>
      <c r="D93" s="6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83"/>
    </row>
    <row r="94" spans="2:17" ht="12.75">
      <c r="B94" s="93" t="s">
        <v>111</v>
      </c>
      <c r="C94" s="280" t="s">
        <v>197</v>
      </c>
      <c r="D94" s="66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67"/>
    </row>
    <row r="95" spans="2:17" ht="12.75">
      <c r="B95" s="282" t="s">
        <v>112</v>
      </c>
      <c r="C95" s="521" t="s">
        <v>65</v>
      </c>
      <c r="D95" s="89" t="s">
        <v>66</v>
      </c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91">
        <f>SUM(E95:P95)</f>
        <v>0</v>
      </c>
    </row>
    <row r="96" spans="2:17" ht="12.75">
      <c r="B96" s="86" t="s">
        <v>73</v>
      </c>
      <c r="C96" s="94" t="s">
        <v>295</v>
      </c>
      <c r="D96" s="72" t="s">
        <v>66</v>
      </c>
      <c r="E96" s="73">
        <f>E88+E89</f>
        <v>0</v>
      </c>
      <c r="F96" s="73">
        <f aca="true" t="shared" si="22" ref="F96:P96">F88+F89</f>
        <v>0</v>
      </c>
      <c r="G96" s="73">
        <f t="shared" si="22"/>
        <v>0</v>
      </c>
      <c r="H96" s="73">
        <f t="shared" si="22"/>
        <v>0</v>
      </c>
      <c r="I96" s="73">
        <f t="shared" si="22"/>
        <v>0</v>
      </c>
      <c r="J96" s="73">
        <f t="shared" si="22"/>
        <v>0</v>
      </c>
      <c r="K96" s="73">
        <f t="shared" si="22"/>
        <v>0</v>
      </c>
      <c r="L96" s="73">
        <f t="shared" si="22"/>
        <v>0</v>
      </c>
      <c r="M96" s="73">
        <f t="shared" si="22"/>
        <v>0</v>
      </c>
      <c r="N96" s="73">
        <f t="shared" si="22"/>
        <v>0</v>
      </c>
      <c r="O96" s="73">
        <f t="shared" si="22"/>
        <v>0</v>
      </c>
      <c r="P96" s="73">
        <f t="shared" si="22"/>
        <v>0</v>
      </c>
      <c r="Q96" s="74">
        <f>SUM(E96:P96)</f>
        <v>0</v>
      </c>
    </row>
    <row r="97" spans="2:17" ht="13.5" thickBot="1">
      <c r="B97" s="95" t="s">
        <v>75</v>
      </c>
      <c r="C97" s="96" t="s">
        <v>121</v>
      </c>
      <c r="D97" s="97" t="s">
        <v>66</v>
      </c>
      <c r="E97" s="98">
        <f>E96+E14</f>
        <v>0</v>
      </c>
      <c r="F97" s="98">
        <f aca="true" t="shared" si="23" ref="F97:P97">F96+F14</f>
        <v>0</v>
      </c>
      <c r="G97" s="98">
        <f t="shared" si="23"/>
        <v>0</v>
      </c>
      <c r="H97" s="98">
        <f t="shared" si="23"/>
        <v>0</v>
      </c>
      <c r="I97" s="98">
        <f t="shared" si="23"/>
        <v>0</v>
      </c>
      <c r="J97" s="98">
        <f t="shared" si="23"/>
        <v>0</v>
      </c>
      <c r="K97" s="98">
        <f t="shared" si="23"/>
        <v>0</v>
      </c>
      <c r="L97" s="98">
        <f t="shared" si="23"/>
        <v>0</v>
      </c>
      <c r="M97" s="98">
        <f t="shared" si="23"/>
        <v>0</v>
      </c>
      <c r="N97" s="98">
        <f t="shared" si="23"/>
        <v>0</v>
      </c>
      <c r="O97" s="98">
        <f t="shared" si="23"/>
        <v>0</v>
      </c>
      <c r="P97" s="98">
        <f t="shared" si="23"/>
        <v>0</v>
      </c>
      <c r="Q97" s="99">
        <f>SUM(E97:P97)</f>
        <v>0</v>
      </c>
    </row>
    <row r="98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100" customWidth="1"/>
    <col min="2" max="2" width="6.7109375" style="100" customWidth="1"/>
    <col min="3" max="3" width="25.7109375" style="100" customWidth="1"/>
    <col min="4" max="12" width="11.421875" style="100" customWidth="1"/>
    <col min="13" max="13" width="3.00390625" style="100" customWidth="1"/>
    <col min="14" max="16384" width="9.140625" style="100" customWidth="1"/>
  </cols>
  <sheetData>
    <row r="1" spans="1:13" ht="12.75">
      <c r="A1" s="42" t="s">
        <v>45</v>
      </c>
      <c r="B1" s="43"/>
      <c r="C1" s="42"/>
      <c r="D1" s="24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42"/>
      <c r="B2" s="43"/>
      <c r="C2" s="42"/>
      <c r="D2" s="24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23"/>
      <c r="B3" s="23" t="str">
        <f>+CONCATENATE('Poc.strana'!$A$22," ",'Poc.strana'!$C$22)</f>
        <v>Назив енергетског субјекта: </v>
      </c>
      <c r="C3" s="23"/>
      <c r="D3" s="24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23"/>
      <c r="B4" s="23" t="str">
        <f>+CONCATENATE('Poc.strana'!$A$35," ",'Poc.strana'!$C$35)</f>
        <v>Датум обраде: </v>
      </c>
      <c r="C4" s="23"/>
      <c r="D4" s="24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4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615" t="str">
        <f>CONCATENATE("Табела ЕТ-4-10.1 БРОЈ, УГОВОРЕНА СНАГА И ПОТРОШЊЕ ПО КАTEГОРИЈАМА КУПАЦА")</f>
        <v>Табела ЕТ-4-10.1 БРОЈ, УГОВОРЕНА СНАГА И ПОТРОШЊЕ ПО КАTEГОРИЈАМА КУПАЦА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101"/>
    </row>
    <row r="8" spans="1:13" ht="12.75">
      <c r="A8" s="101"/>
      <c r="B8" s="101"/>
      <c r="C8" s="104"/>
      <c r="D8" s="101"/>
      <c r="E8" s="105"/>
      <c r="F8" s="104"/>
      <c r="G8" s="101"/>
      <c r="H8" s="101"/>
      <c r="I8" s="104"/>
      <c r="J8" s="101"/>
      <c r="K8" s="101"/>
      <c r="L8" s="101"/>
      <c r="M8" s="101"/>
    </row>
    <row r="9" spans="1:13" ht="13.5" thickBot="1">
      <c r="A9" s="101"/>
      <c r="B9" s="101"/>
      <c r="C9" s="104"/>
      <c r="D9" s="101"/>
      <c r="E9" s="105"/>
      <c r="F9" s="104"/>
      <c r="G9" s="101"/>
      <c r="H9" s="101"/>
      <c r="I9" s="104"/>
      <c r="J9" s="101"/>
      <c r="K9" s="101"/>
      <c r="L9" s="101"/>
      <c r="M9" s="101"/>
    </row>
    <row r="10" spans="1:13" ht="13.5" customHeight="1" thickTop="1">
      <c r="A10" s="101"/>
      <c r="B10" s="616" t="s">
        <v>0</v>
      </c>
      <c r="C10" s="619" t="s">
        <v>279</v>
      </c>
      <c r="D10" s="567" t="str">
        <f>CONCATENATE("Стање на крају ",'Poc.strana'!C25-2,". године")</f>
        <v>Стање на крају 2021. године</v>
      </c>
      <c r="E10" s="568"/>
      <c r="F10" s="576"/>
      <c r="G10" s="567" t="str">
        <f>CONCATENATE("Стање реализација/план-крај ",'Poc.strana'!C25-1,". год.")</f>
        <v>Стање реализација/план-крај 2022. год.</v>
      </c>
      <c r="H10" s="568"/>
      <c r="I10" s="576"/>
      <c r="J10" s="567" t="str">
        <f>CONCATENATE("Планирано на крају ",'Poc.strana'!C25,". године")</f>
        <v>Планирано на крају 2023. године</v>
      </c>
      <c r="K10" s="568"/>
      <c r="L10" s="569"/>
      <c r="M10" s="101"/>
    </row>
    <row r="11" spans="1:13" ht="21.75" customHeight="1">
      <c r="A11" s="101"/>
      <c r="B11" s="617"/>
      <c r="C11" s="620"/>
      <c r="D11" s="603" t="s">
        <v>244</v>
      </c>
      <c r="E11" s="606" t="s">
        <v>277</v>
      </c>
      <c r="F11" s="609" t="s">
        <v>278</v>
      </c>
      <c r="G11" s="603" t="s">
        <v>244</v>
      </c>
      <c r="H11" s="606" t="s">
        <v>277</v>
      </c>
      <c r="I11" s="609" t="s">
        <v>278</v>
      </c>
      <c r="J11" s="603" t="s">
        <v>244</v>
      </c>
      <c r="K11" s="606" t="s">
        <v>277</v>
      </c>
      <c r="L11" s="612" t="s">
        <v>278</v>
      </c>
      <c r="M11" s="101"/>
    </row>
    <row r="12" spans="1:13" ht="21.75" customHeight="1">
      <c r="A12" s="101"/>
      <c r="B12" s="617"/>
      <c r="C12" s="620"/>
      <c r="D12" s="604"/>
      <c r="E12" s="607"/>
      <c r="F12" s="610"/>
      <c r="G12" s="604"/>
      <c r="H12" s="607"/>
      <c r="I12" s="610"/>
      <c r="J12" s="604"/>
      <c r="K12" s="607"/>
      <c r="L12" s="613"/>
      <c r="M12" s="101"/>
    </row>
    <row r="13" spans="1:13" ht="21.75" customHeight="1">
      <c r="A13" s="101"/>
      <c r="B13" s="618"/>
      <c r="C13" s="621"/>
      <c r="D13" s="605"/>
      <c r="E13" s="608"/>
      <c r="F13" s="611"/>
      <c r="G13" s="605"/>
      <c r="H13" s="608"/>
      <c r="I13" s="611"/>
      <c r="J13" s="605"/>
      <c r="K13" s="608"/>
      <c r="L13" s="614"/>
      <c r="M13" s="101"/>
    </row>
    <row r="14" spans="1:13" ht="15.75" customHeight="1">
      <c r="A14" s="101"/>
      <c r="B14" s="129" t="s">
        <v>124</v>
      </c>
      <c r="C14" s="107" t="s">
        <v>178</v>
      </c>
      <c r="D14" s="154">
        <f aca="true" t="shared" si="0" ref="D14:L14">D15+D16+D20</f>
        <v>0</v>
      </c>
      <c r="E14" s="155">
        <f t="shared" si="0"/>
        <v>0</v>
      </c>
      <c r="F14" s="156">
        <f t="shared" si="0"/>
        <v>0</v>
      </c>
      <c r="G14" s="154">
        <f t="shared" si="0"/>
        <v>0</v>
      </c>
      <c r="H14" s="155">
        <f t="shared" si="0"/>
        <v>0</v>
      </c>
      <c r="I14" s="156">
        <f t="shared" si="0"/>
        <v>0</v>
      </c>
      <c r="J14" s="154">
        <f t="shared" si="0"/>
        <v>0</v>
      </c>
      <c r="K14" s="155">
        <f t="shared" si="0"/>
        <v>0</v>
      </c>
      <c r="L14" s="166">
        <f t="shared" si="0"/>
        <v>0</v>
      </c>
      <c r="M14" s="101"/>
    </row>
    <row r="15" spans="1:13" ht="15.75" customHeight="1">
      <c r="A15" s="101"/>
      <c r="B15" s="130">
        <v>1</v>
      </c>
      <c r="C15" s="108" t="s">
        <v>179</v>
      </c>
      <c r="D15" s="326"/>
      <c r="E15" s="327"/>
      <c r="F15" s="328"/>
      <c r="G15" s="326"/>
      <c r="H15" s="327"/>
      <c r="I15" s="328"/>
      <c r="J15" s="326"/>
      <c r="K15" s="327"/>
      <c r="L15" s="329"/>
      <c r="M15" s="101"/>
    </row>
    <row r="16" spans="1:13" ht="15.75" customHeight="1">
      <c r="A16" s="101"/>
      <c r="B16" s="130">
        <v>2</v>
      </c>
      <c r="C16" s="108" t="s">
        <v>180</v>
      </c>
      <c r="D16" s="157">
        <f aca="true" t="shared" si="1" ref="D16:L16">D17+D18+D19</f>
        <v>0</v>
      </c>
      <c r="E16" s="158">
        <f t="shared" si="1"/>
        <v>0</v>
      </c>
      <c r="F16" s="159">
        <f t="shared" si="1"/>
        <v>0</v>
      </c>
      <c r="G16" s="157">
        <f t="shared" si="1"/>
        <v>0</v>
      </c>
      <c r="H16" s="158">
        <f t="shared" si="1"/>
        <v>0</v>
      </c>
      <c r="I16" s="159">
        <f t="shared" si="1"/>
        <v>0</v>
      </c>
      <c r="J16" s="157">
        <f t="shared" si="1"/>
        <v>0</v>
      </c>
      <c r="K16" s="158">
        <f t="shared" si="1"/>
        <v>0</v>
      </c>
      <c r="L16" s="167">
        <f t="shared" si="1"/>
        <v>0</v>
      </c>
      <c r="M16" s="101"/>
    </row>
    <row r="17" spans="1:13" ht="15.75" customHeight="1">
      <c r="A17" s="101"/>
      <c r="B17" s="131" t="s">
        <v>34</v>
      </c>
      <c r="C17" s="109" t="s">
        <v>181</v>
      </c>
      <c r="D17" s="330"/>
      <c r="E17" s="331"/>
      <c r="F17" s="332"/>
      <c r="G17" s="330"/>
      <c r="H17" s="331"/>
      <c r="I17" s="332"/>
      <c r="J17" s="330"/>
      <c r="K17" s="331"/>
      <c r="L17" s="333"/>
      <c r="M17" s="101"/>
    </row>
    <row r="18" spans="1:13" ht="15.75" customHeight="1">
      <c r="A18" s="101"/>
      <c r="B18" s="132" t="s">
        <v>35</v>
      </c>
      <c r="C18" s="110" t="s">
        <v>182</v>
      </c>
      <c r="D18" s="334"/>
      <c r="E18" s="335"/>
      <c r="F18" s="336"/>
      <c r="G18" s="334"/>
      <c r="H18" s="335"/>
      <c r="I18" s="336"/>
      <c r="J18" s="334"/>
      <c r="K18" s="335"/>
      <c r="L18" s="337"/>
      <c r="M18" s="101"/>
    </row>
    <row r="19" spans="1:13" ht="15.75" customHeight="1">
      <c r="A19" s="101"/>
      <c r="B19" s="133" t="s">
        <v>36</v>
      </c>
      <c r="C19" s="111" t="s">
        <v>183</v>
      </c>
      <c r="D19" s="338"/>
      <c r="E19" s="339"/>
      <c r="F19" s="340"/>
      <c r="G19" s="338"/>
      <c r="H19" s="339"/>
      <c r="I19" s="340"/>
      <c r="J19" s="338"/>
      <c r="K19" s="339"/>
      <c r="L19" s="341"/>
      <c r="M19" s="101"/>
    </row>
    <row r="20" spans="1:13" ht="15.75" customHeight="1">
      <c r="A20" s="101"/>
      <c r="B20" s="130">
        <v>3</v>
      </c>
      <c r="C20" s="108" t="s">
        <v>189</v>
      </c>
      <c r="D20" s="326"/>
      <c r="E20" s="327"/>
      <c r="F20" s="328"/>
      <c r="G20" s="326"/>
      <c r="H20" s="327"/>
      <c r="I20" s="328"/>
      <c r="J20" s="326"/>
      <c r="K20" s="327"/>
      <c r="L20" s="329"/>
      <c r="M20" s="101"/>
    </row>
    <row r="21" spans="1:13" ht="15.75" customHeight="1">
      <c r="A21" s="101"/>
      <c r="B21" s="134" t="s">
        <v>125</v>
      </c>
      <c r="C21" s="112" t="s">
        <v>184</v>
      </c>
      <c r="D21" s="160">
        <f aca="true" t="shared" si="2" ref="D21:L21">D32+D22</f>
        <v>0</v>
      </c>
      <c r="E21" s="161">
        <f t="shared" si="2"/>
        <v>0</v>
      </c>
      <c r="F21" s="162">
        <f t="shared" si="2"/>
        <v>0</v>
      </c>
      <c r="G21" s="160">
        <f t="shared" si="2"/>
        <v>0</v>
      </c>
      <c r="H21" s="161">
        <f t="shared" si="2"/>
        <v>0</v>
      </c>
      <c r="I21" s="162">
        <f t="shared" si="2"/>
        <v>0</v>
      </c>
      <c r="J21" s="160">
        <f t="shared" si="2"/>
        <v>0</v>
      </c>
      <c r="K21" s="161">
        <f t="shared" si="2"/>
        <v>0</v>
      </c>
      <c r="L21" s="168">
        <f t="shared" si="2"/>
        <v>0</v>
      </c>
      <c r="M21" s="101"/>
    </row>
    <row r="22" spans="1:13" ht="15.75" customHeight="1">
      <c r="A22" s="101"/>
      <c r="B22" s="130">
        <v>4</v>
      </c>
      <c r="C22" s="284" t="s">
        <v>126</v>
      </c>
      <c r="D22" s="157">
        <f>D23+D26+D29</f>
        <v>0</v>
      </c>
      <c r="E22" s="158">
        <f aca="true" t="shared" si="3" ref="E22:L22">E23+E26+E29</f>
        <v>0</v>
      </c>
      <c r="F22" s="159">
        <f t="shared" si="3"/>
        <v>0</v>
      </c>
      <c r="G22" s="157">
        <f t="shared" si="3"/>
        <v>0</v>
      </c>
      <c r="H22" s="158">
        <f t="shared" si="3"/>
        <v>0</v>
      </c>
      <c r="I22" s="159">
        <f t="shared" si="3"/>
        <v>0</v>
      </c>
      <c r="J22" s="157">
        <f t="shared" si="3"/>
        <v>0</v>
      </c>
      <c r="K22" s="158">
        <f t="shared" si="3"/>
        <v>0</v>
      </c>
      <c r="L22" s="167">
        <f t="shared" si="3"/>
        <v>0</v>
      </c>
      <c r="M22" s="101"/>
    </row>
    <row r="23" spans="1:13" ht="15.75" customHeight="1">
      <c r="A23" s="101"/>
      <c r="B23" s="131" t="s">
        <v>102</v>
      </c>
      <c r="C23" s="109" t="s">
        <v>200</v>
      </c>
      <c r="D23" s="186">
        <f>D24+D25</f>
        <v>0</v>
      </c>
      <c r="E23" s="187">
        <f aca="true" t="shared" si="4" ref="E23:L23">E24+E25</f>
        <v>0</v>
      </c>
      <c r="F23" s="188">
        <f t="shared" si="4"/>
        <v>0</v>
      </c>
      <c r="G23" s="186">
        <f t="shared" si="4"/>
        <v>0</v>
      </c>
      <c r="H23" s="187">
        <f t="shared" si="4"/>
        <v>0</v>
      </c>
      <c r="I23" s="188">
        <f t="shared" si="4"/>
        <v>0</v>
      </c>
      <c r="J23" s="186">
        <f t="shared" si="4"/>
        <v>0</v>
      </c>
      <c r="K23" s="187">
        <f t="shared" si="4"/>
        <v>0</v>
      </c>
      <c r="L23" s="189">
        <f t="shared" si="4"/>
        <v>0</v>
      </c>
      <c r="M23" s="101"/>
    </row>
    <row r="24" spans="1:13" ht="15.75" customHeight="1">
      <c r="A24" s="101"/>
      <c r="B24" s="132" t="s">
        <v>103</v>
      </c>
      <c r="C24" s="110" t="s">
        <v>190</v>
      </c>
      <c r="D24" s="334"/>
      <c r="E24" s="335"/>
      <c r="F24" s="336"/>
      <c r="G24" s="334"/>
      <c r="H24" s="335"/>
      <c r="I24" s="336"/>
      <c r="J24" s="334"/>
      <c r="K24" s="335"/>
      <c r="L24" s="337"/>
      <c r="M24" s="101"/>
    </row>
    <row r="25" spans="1:13" ht="15.75" customHeight="1">
      <c r="A25" s="101"/>
      <c r="B25" s="132" t="s">
        <v>104</v>
      </c>
      <c r="C25" s="110" t="s">
        <v>191</v>
      </c>
      <c r="D25" s="334"/>
      <c r="E25" s="335"/>
      <c r="F25" s="336"/>
      <c r="G25" s="334"/>
      <c r="H25" s="335"/>
      <c r="I25" s="336"/>
      <c r="J25" s="334"/>
      <c r="K25" s="335"/>
      <c r="L25" s="337"/>
      <c r="M25" s="101"/>
    </row>
    <row r="26" spans="1:13" ht="15.75" customHeight="1">
      <c r="A26" s="101"/>
      <c r="B26" s="132" t="s">
        <v>105</v>
      </c>
      <c r="C26" s="110" t="s">
        <v>116</v>
      </c>
      <c r="D26" s="190">
        <f>D27+D28</f>
        <v>0</v>
      </c>
      <c r="E26" s="191">
        <f aca="true" t="shared" si="5" ref="E26:L26">E27+E28</f>
        <v>0</v>
      </c>
      <c r="F26" s="192">
        <f t="shared" si="5"/>
        <v>0</v>
      </c>
      <c r="G26" s="190">
        <f t="shared" si="5"/>
        <v>0</v>
      </c>
      <c r="H26" s="191">
        <f t="shared" si="5"/>
        <v>0</v>
      </c>
      <c r="I26" s="192">
        <f t="shared" si="5"/>
        <v>0</v>
      </c>
      <c r="J26" s="190">
        <f t="shared" si="5"/>
        <v>0</v>
      </c>
      <c r="K26" s="191">
        <f t="shared" si="5"/>
        <v>0</v>
      </c>
      <c r="L26" s="193">
        <f t="shared" si="5"/>
        <v>0</v>
      </c>
      <c r="M26" s="101"/>
    </row>
    <row r="27" spans="1:13" ht="15.75" customHeight="1">
      <c r="A27" s="101"/>
      <c r="B27" s="132" t="s">
        <v>106</v>
      </c>
      <c r="C27" s="110" t="s">
        <v>190</v>
      </c>
      <c r="D27" s="334"/>
      <c r="E27" s="335"/>
      <c r="F27" s="336"/>
      <c r="G27" s="334"/>
      <c r="H27" s="335"/>
      <c r="I27" s="336"/>
      <c r="J27" s="334"/>
      <c r="K27" s="335"/>
      <c r="L27" s="337"/>
      <c r="M27" s="101"/>
    </row>
    <row r="28" spans="1:13" ht="15.75" customHeight="1">
      <c r="A28" s="101"/>
      <c r="B28" s="285" t="s">
        <v>107</v>
      </c>
      <c r="C28" s="286" t="s">
        <v>191</v>
      </c>
      <c r="D28" s="342"/>
      <c r="E28" s="343"/>
      <c r="F28" s="344"/>
      <c r="G28" s="342"/>
      <c r="H28" s="343"/>
      <c r="I28" s="344"/>
      <c r="J28" s="342"/>
      <c r="K28" s="343"/>
      <c r="L28" s="345"/>
      <c r="M28" s="101"/>
    </row>
    <row r="29" spans="1:13" ht="25.5" customHeight="1">
      <c r="A29" s="101"/>
      <c r="B29" s="285" t="s">
        <v>108</v>
      </c>
      <c r="C29" s="286" t="s">
        <v>201</v>
      </c>
      <c r="D29" s="190">
        <f>D30+D31</f>
        <v>0</v>
      </c>
      <c r="E29" s="191">
        <f aca="true" t="shared" si="6" ref="E29:L29">E30+E31</f>
        <v>0</v>
      </c>
      <c r="F29" s="192">
        <f t="shared" si="6"/>
        <v>0</v>
      </c>
      <c r="G29" s="190">
        <f t="shared" si="6"/>
        <v>0</v>
      </c>
      <c r="H29" s="191">
        <f t="shared" si="6"/>
        <v>0</v>
      </c>
      <c r="I29" s="192">
        <f t="shared" si="6"/>
        <v>0</v>
      </c>
      <c r="J29" s="190">
        <f t="shared" si="6"/>
        <v>0</v>
      </c>
      <c r="K29" s="191">
        <f t="shared" si="6"/>
        <v>0</v>
      </c>
      <c r="L29" s="193">
        <f t="shared" si="6"/>
        <v>0</v>
      </c>
      <c r="M29" s="101"/>
    </row>
    <row r="30" spans="1:13" ht="15.75" customHeight="1">
      <c r="A30" s="101"/>
      <c r="B30" s="285" t="s">
        <v>154</v>
      </c>
      <c r="C30" s="110" t="s">
        <v>190</v>
      </c>
      <c r="D30" s="342"/>
      <c r="E30" s="343"/>
      <c r="F30" s="344"/>
      <c r="G30" s="342"/>
      <c r="H30" s="343"/>
      <c r="I30" s="344"/>
      <c r="J30" s="342"/>
      <c r="K30" s="343"/>
      <c r="L30" s="345"/>
      <c r="M30" s="101"/>
    </row>
    <row r="31" spans="1:13" ht="15.75" customHeight="1">
      <c r="A31" s="101"/>
      <c r="B31" s="133" t="s">
        <v>155</v>
      </c>
      <c r="C31" s="111" t="s">
        <v>191</v>
      </c>
      <c r="D31" s="338"/>
      <c r="E31" s="339"/>
      <c r="F31" s="340"/>
      <c r="G31" s="338"/>
      <c r="H31" s="339"/>
      <c r="I31" s="340"/>
      <c r="J31" s="338"/>
      <c r="K31" s="339"/>
      <c r="L31" s="341"/>
      <c r="M31" s="101"/>
    </row>
    <row r="32" spans="1:13" ht="15.75" customHeight="1">
      <c r="A32" s="101"/>
      <c r="B32" s="129">
        <v>5</v>
      </c>
      <c r="C32" s="287" t="s">
        <v>127</v>
      </c>
      <c r="D32" s="157">
        <f aca="true" t="shared" si="7" ref="D32:L32">D33+D36</f>
        <v>0</v>
      </c>
      <c r="E32" s="158">
        <f t="shared" si="7"/>
        <v>0</v>
      </c>
      <c r="F32" s="159">
        <f t="shared" si="7"/>
        <v>0</v>
      </c>
      <c r="G32" s="157">
        <f t="shared" si="7"/>
        <v>0</v>
      </c>
      <c r="H32" s="158">
        <f t="shared" si="7"/>
        <v>0</v>
      </c>
      <c r="I32" s="159">
        <f t="shared" si="7"/>
        <v>0</v>
      </c>
      <c r="J32" s="157">
        <f t="shared" si="7"/>
        <v>0</v>
      </c>
      <c r="K32" s="158">
        <f t="shared" si="7"/>
        <v>0</v>
      </c>
      <c r="L32" s="167">
        <f t="shared" si="7"/>
        <v>0</v>
      </c>
      <c r="M32" s="101"/>
    </row>
    <row r="33" spans="1:13" ht="15.75" customHeight="1">
      <c r="A33" s="101"/>
      <c r="B33" s="131" t="s">
        <v>71</v>
      </c>
      <c r="C33" s="109" t="s">
        <v>200</v>
      </c>
      <c r="D33" s="186">
        <f aca="true" t="shared" si="8" ref="D33:L33">D34+D35</f>
        <v>0</v>
      </c>
      <c r="E33" s="187">
        <f t="shared" si="8"/>
        <v>0</v>
      </c>
      <c r="F33" s="188">
        <f t="shared" si="8"/>
        <v>0</v>
      </c>
      <c r="G33" s="186">
        <f t="shared" si="8"/>
        <v>0</v>
      </c>
      <c r="H33" s="187">
        <f t="shared" si="8"/>
        <v>0</v>
      </c>
      <c r="I33" s="188">
        <f t="shared" si="8"/>
        <v>0</v>
      </c>
      <c r="J33" s="186">
        <f t="shared" si="8"/>
        <v>0</v>
      </c>
      <c r="K33" s="187">
        <f t="shared" si="8"/>
        <v>0</v>
      </c>
      <c r="L33" s="189">
        <f t="shared" si="8"/>
        <v>0</v>
      </c>
      <c r="M33" s="101"/>
    </row>
    <row r="34" spans="1:13" ht="15.75" customHeight="1">
      <c r="A34" s="101"/>
      <c r="B34" s="132" t="s">
        <v>109</v>
      </c>
      <c r="C34" s="110" t="s">
        <v>190</v>
      </c>
      <c r="D34" s="334"/>
      <c r="E34" s="335"/>
      <c r="F34" s="336"/>
      <c r="G34" s="334"/>
      <c r="H34" s="335"/>
      <c r="I34" s="336"/>
      <c r="J34" s="334"/>
      <c r="K34" s="335"/>
      <c r="L34" s="337"/>
      <c r="M34" s="101"/>
    </row>
    <row r="35" spans="1:13" ht="15.75" customHeight="1">
      <c r="A35" s="101"/>
      <c r="B35" s="132" t="s">
        <v>110</v>
      </c>
      <c r="C35" s="110" t="s">
        <v>191</v>
      </c>
      <c r="D35" s="334"/>
      <c r="E35" s="335"/>
      <c r="F35" s="336"/>
      <c r="G35" s="334"/>
      <c r="H35" s="335"/>
      <c r="I35" s="336"/>
      <c r="J35" s="334"/>
      <c r="K35" s="335"/>
      <c r="L35" s="337"/>
      <c r="M35" s="101"/>
    </row>
    <row r="36" spans="1:13" ht="15.75" customHeight="1">
      <c r="A36" s="101"/>
      <c r="B36" s="132" t="s">
        <v>72</v>
      </c>
      <c r="C36" s="110" t="s">
        <v>116</v>
      </c>
      <c r="D36" s="190">
        <f aca="true" t="shared" si="9" ref="D36:L36">D37+D38</f>
        <v>0</v>
      </c>
      <c r="E36" s="191">
        <f t="shared" si="9"/>
        <v>0</v>
      </c>
      <c r="F36" s="192">
        <f t="shared" si="9"/>
        <v>0</v>
      </c>
      <c r="G36" s="190">
        <f t="shared" si="9"/>
        <v>0</v>
      </c>
      <c r="H36" s="191">
        <f t="shared" si="9"/>
        <v>0</v>
      </c>
      <c r="I36" s="192">
        <f t="shared" si="9"/>
        <v>0</v>
      </c>
      <c r="J36" s="190">
        <f t="shared" si="9"/>
        <v>0</v>
      </c>
      <c r="K36" s="191">
        <f t="shared" si="9"/>
        <v>0</v>
      </c>
      <c r="L36" s="193">
        <f t="shared" si="9"/>
        <v>0</v>
      </c>
      <c r="M36" s="101"/>
    </row>
    <row r="37" spans="1:13" ht="15.75" customHeight="1">
      <c r="A37" s="101"/>
      <c r="B37" s="132" t="s">
        <v>111</v>
      </c>
      <c r="C37" s="110" t="s">
        <v>190</v>
      </c>
      <c r="D37" s="334"/>
      <c r="E37" s="335"/>
      <c r="F37" s="336"/>
      <c r="G37" s="334"/>
      <c r="H37" s="335"/>
      <c r="I37" s="336"/>
      <c r="J37" s="334"/>
      <c r="K37" s="335"/>
      <c r="L37" s="337"/>
      <c r="M37" s="101"/>
    </row>
    <row r="38" spans="1:13" ht="15.75" customHeight="1">
      <c r="A38" s="101"/>
      <c r="B38" s="133" t="s">
        <v>112</v>
      </c>
      <c r="C38" s="111" t="s">
        <v>191</v>
      </c>
      <c r="D38" s="338"/>
      <c r="E38" s="339"/>
      <c r="F38" s="340"/>
      <c r="G38" s="338"/>
      <c r="H38" s="339"/>
      <c r="I38" s="340"/>
      <c r="J38" s="338"/>
      <c r="K38" s="339"/>
      <c r="L38" s="341"/>
      <c r="M38" s="101"/>
    </row>
    <row r="39" spans="1:13" ht="15.75" customHeight="1">
      <c r="A39" s="101"/>
      <c r="B39" s="130" t="s">
        <v>128</v>
      </c>
      <c r="C39" s="288" t="s">
        <v>129</v>
      </c>
      <c r="D39" s="154">
        <f aca="true" t="shared" si="10" ref="D39:L39">D40+D41</f>
        <v>0</v>
      </c>
      <c r="E39" s="155">
        <f t="shared" si="10"/>
        <v>0</v>
      </c>
      <c r="F39" s="156">
        <f t="shared" si="10"/>
        <v>0</v>
      </c>
      <c r="G39" s="154">
        <f t="shared" si="10"/>
        <v>0</v>
      </c>
      <c r="H39" s="155">
        <f t="shared" si="10"/>
        <v>0</v>
      </c>
      <c r="I39" s="156">
        <f t="shared" si="10"/>
        <v>0</v>
      </c>
      <c r="J39" s="154">
        <f t="shared" si="10"/>
        <v>0</v>
      </c>
      <c r="K39" s="155">
        <f t="shared" si="10"/>
        <v>0</v>
      </c>
      <c r="L39" s="166">
        <f t="shared" si="10"/>
        <v>0</v>
      </c>
      <c r="M39" s="101"/>
    </row>
    <row r="40" spans="1:13" ht="15.75" customHeight="1">
      <c r="A40" s="101"/>
      <c r="B40" s="289" t="s">
        <v>114</v>
      </c>
      <c r="C40" s="290" t="s">
        <v>198</v>
      </c>
      <c r="D40" s="346"/>
      <c r="E40" s="347"/>
      <c r="F40" s="348"/>
      <c r="G40" s="346"/>
      <c r="H40" s="347"/>
      <c r="I40" s="348"/>
      <c r="J40" s="346"/>
      <c r="K40" s="347"/>
      <c r="L40" s="349"/>
      <c r="M40" s="101"/>
    </row>
    <row r="41" spans="1:13" ht="15.75" customHeight="1">
      <c r="A41" s="101"/>
      <c r="B41" s="133" t="s">
        <v>117</v>
      </c>
      <c r="C41" s="291" t="s">
        <v>199</v>
      </c>
      <c r="D41" s="338"/>
      <c r="E41" s="339"/>
      <c r="F41" s="340"/>
      <c r="G41" s="338"/>
      <c r="H41" s="339"/>
      <c r="I41" s="340"/>
      <c r="J41" s="338"/>
      <c r="K41" s="339"/>
      <c r="L41" s="341"/>
      <c r="M41" s="101"/>
    </row>
    <row r="42" spans="1:13" ht="15.75" customHeight="1" thickBot="1">
      <c r="A42" s="101"/>
      <c r="B42" s="135"/>
      <c r="C42" s="114" t="s">
        <v>130</v>
      </c>
      <c r="D42" s="163">
        <f>D39+D21+D14</f>
        <v>0</v>
      </c>
      <c r="E42" s="164">
        <f aca="true" t="shared" si="11" ref="E42:L42">E39+E21+E14</f>
        <v>0</v>
      </c>
      <c r="F42" s="165">
        <f t="shared" si="11"/>
        <v>0</v>
      </c>
      <c r="G42" s="163">
        <f t="shared" si="11"/>
        <v>0</v>
      </c>
      <c r="H42" s="164">
        <f t="shared" si="11"/>
        <v>0</v>
      </c>
      <c r="I42" s="165">
        <f t="shared" si="11"/>
        <v>0</v>
      </c>
      <c r="J42" s="163">
        <f t="shared" si="11"/>
        <v>0</v>
      </c>
      <c r="K42" s="164">
        <f t="shared" si="11"/>
        <v>0</v>
      </c>
      <c r="L42" s="169">
        <f t="shared" si="11"/>
        <v>0</v>
      </c>
      <c r="M42" s="101"/>
    </row>
    <row r="43" ht="7.5" customHeight="1" thickTop="1"/>
  </sheetData>
  <sheetProtection/>
  <mergeCells count="15">
    <mergeCell ref="B7:L7"/>
    <mergeCell ref="G11:G13"/>
    <mergeCell ref="J11:J13"/>
    <mergeCell ref="B10:B13"/>
    <mergeCell ref="C10:C13"/>
    <mergeCell ref="D10:F10"/>
    <mergeCell ref="G10:I10"/>
    <mergeCell ref="J10:L10"/>
    <mergeCell ref="D11:D13"/>
    <mergeCell ref="E11:E13"/>
    <mergeCell ref="F11:F13"/>
    <mergeCell ref="H11:H13"/>
    <mergeCell ref="I11:I13"/>
    <mergeCell ref="K11:K13"/>
    <mergeCell ref="L11:L13"/>
  </mergeCells>
  <printOptions horizontalCentered="1"/>
  <pageMargins left="0.23" right="0.28" top="0.38" bottom="0.49" header="0.26" footer="0.24"/>
  <pageSetup horizontalDpi="600" verticalDpi="600" orientation="landscape" paperSize="9" scale="82" r:id="rId1"/>
  <headerFooter alignWithMargins="0">
    <oddFooter>&amp;CСтрана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00" customWidth="1"/>
    <col min="2" max="2" width="6.7109375" style="100" customWidth="1"/>
    <col min="3" max="3" width="27.00390625" style="100" customWidth="1"/>
    <col min="4" max="4" width="8.7109375" style="100" customWidth="1"/>
    <col min="5" max="5" width="13.7109375" style="100" customWidth="1"/>
    <col min="6" max="6" width="9.00390625" style="100" customWidth="1"/>
    <col min="7" max="7" width="13.7109375" style="100" customWidth="1"/>
    <col min="8" max="8" width="8.7109375" style="100" customWidth="1"/>
    <col min="9" max="9" width="13.7109375" style="100" customWidth="1"/>
    <col min="10" max="10" width="1.28515625" style="100" customWidth="1"/>
    <col min="11" max="16384" width="9.140625" style="100" customWidth="1"/>
  </cols>
  <sheetData>
    <row r="1" spans="1:9" ht="12" customHeight="1">
      <c r="A1" s="42" t="s">
        <v>45</v>
      </c>
      <c r="B1" s="43"/>
      <c r="C1" s="42"/>
      <c r="D1" s="24"/>
      <c r="E1" s="101"/>
      <c r="F1" s="101"/>
      <c r="G1" s="101"/>
      <c r="H1" s="101"/>
      <c r="I1" s="101"/>
    </row>
    <row r="2" spans="1:9" s="198" customFormat="1" ht="12" customHeight="1">
      <c r="A2" s="195"/>
      <c r="B2" s="196"/>
      <c r="C2" s="195"/>
      <c r="D2" s="197"/>
      <c r="E2" s="292"/>
      <c r="F2" s="292"/>
      <c r="G2" s="292"/>
      <c r="H2" s="292"/>
      <c r="I2" s="292"/>
    </row>
    <row r="3" spans="1:9" ht="12" customHeight="1">
      <c r="A3" s="23"/>
      <c r="B3" s="23" t="str">
        <f>+CONCATENATE('Poc.strana'!$A$22," ",'Poc.strana'!$C$22)</f>
        <v>Назив енергетског субјекта: </v>
      </c>
      <c r="C3" s="23"/>
      <c r="D3" s="24"/>
      <c r="E3" s="101"/>
      <c r="F3" s="101"/>
      <c r="G3" s="101"/>
      <c r="H3" s="101"/>
      <c r="I3" s="101"/>
    </row>
    <row r="4" spans="1:9" ht="12" customHeight="1">
      <c r="A4" s="23"/>
      <c r="B4" s="23" t="str">
        <f>+CONCATENATE('Poc.strana'!$A$35," ",'Poc.strana'!$C$35)</f>
        <v>Датум обраде: </v>
      </c>
      <c r="C4" s="23"/>
      <c r="D4" s="215"/>
      <c r="E4" s="101"/>
      <c r="F4" s="101"/>
      <c r="G4" s="101"/>
      <c r="H4" s="101"/>
      <c r="I4" s="101"/>
    </row>
    <row r="5" spans="1:9" ht="12" customHeight="1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2" customHeight="1">
      <c r="A6" s="101"/>
      <c r="B6" s="104"/>
      <c r="C6" s="101"/>
      <c r="D6" s="101"/>
      <c r="E6" s="101"/>
      <c r="F6" s="101"/>
      <c r="G6" s="101"/>
      <c r="H6" s="101"/>
      <c r="I6" s="101"/>
    </row>
    <row r="7" spans="1:9" ht="12" customHeight="1">
      <c r="A7" s="101"/>
      <c r="B7" s="615" t="str">
        <f>CONCATENATE("Табела ЕТ-4-11.1 БРОЈ И УГОВОРЕНА СНАГА НОВИХ КУПАЦА")</f>
        <v>Табела ЕТ-4-11.1 БРОЈ И УГОВОРЕНА СНАГА НОВИХ КУПАЦА</v>
      </c>
      <c r="C7" s="615"/>
      <c r="D7" s="615"/>
      <c r="E7" s="615"/>
      <c r="F7" s="615"/>
      <c r="G7" s="615"/>
      <c r="H7" s="615"/>
      <c r="I7" s="615"/>
    </row>
    <row r="8" spans="1:9" ht="12" customHeight="1">
      <c r="A8" s="101"/>
      <c r="B8" s="101"/>
      <c r="C8" s="104"/>
      <c r="D8" s="101"/>
      <c r="E8" s="105"/>
      <c r="F8" s="101"/>
      <c r="G8" s="101"/>
      <c r="H8" s="104"/>
      <c r="I8" s="101"/>
    </row>
    <row r="9" spans="1:9" ht="12" customHeight="1" thickBot="1">
      <c r="A9" s="101"/>
      <c r="B9" s="101"/>
      <c r="C9" s="104"/>
      <c r="D9" s="101"/>
      <c r="E9" s="105"/>
      <c r="F9" s="101"/>
      <c r="G9" s="101"/>
      <c r="H9" s="104"/>
      <c r="I9" s="101"/>
    </row>
    <row r="10" spans="1:9" s="216" customFormat="1" ht="28.5" customHeight="1" thickTop="1">
      <c r="A10" s="44"/>
      <c r="B10" s="616" t="s">
        <v>0</v>
      </c>
      <c r="C10" s="619" t="s">
        <v>279</v>
      </c>
      <c r="D10" s="622" t="str">
        <f>CONCATENATE("Реализовано у"," ",'Poc.strana'!C25-2,".")</f>
        <v>Реализовано у 2021.</v>
      </c>
      <c r="E10" s="623"/>
      <c r="F10" s="622" t="str">
        <f>CONCATENATE("Реализација/план у"," ",'Poc.strana'!C25-1,".")</f>
        <v>Реализација/план у 2022.</v>
      </c>
      <c r="G10" s="623"/>
      <c r="H10" s="622" t="str">
        <f>CONCATENATE("Планирано у"," ",'Poc.strana'!C25,".")</f>
        <v>Планирано у 2023.</v>
      </c>
      <c r="I10" s="624"/>
    </row>
    <row r="11" spans="1:9" ht="13.5" customHeight="1">
      <c r="A11" s="101"/>
      <c r="B11" s="617"/>
      <c r="C11" s="620"/>
      <c r="D11" s="603" t="s">
        <v>244</v>
      </c>
      <c r="E11" s="609" t="s">
        <v>280</v>
      </c>
      <c r="F11" s="603" t="s">
        <v>244</v>
      </c>
      <c r="G11" s="609" t="s">
        <v>280</v>
      </c>
      <c r="H11" s="603" t="s">
        <v>244</v>
      </c>
      <c r="I11" s="612" t="s">
        <v>280</v>
      </c>
    </row>
    <row r="12" spans="1:9" ht="12.75">
      <c r="A12" s="101"/>
      <c r="B12" s="617"/>
      <c r="C12" s="620"/>
      <c r="D12" s="604"/>
      <c r="E12" s="610"/>
      <c r="F12" s="604"/>
      <c r="G12" s="610"/>
      <c r="H12" s="604"/>
      <c r="I12" s="613"/>
    </row>
    <row r="13" spans="1:9" ht="12.75">
      <c r="A13" s="101"/>
      <c r="B13" s="618"/>
      <c r="C13" s="621"/>
      <c r="D13" s="605"/>
      <c r="E13" s="611"/>
      <c r="F13" s="605"/>
      <c r="G13" s="611"/>
      <c r="H13" s="605"/>
      <c r="I13" s="614"/>
    </row>
    <row r="14" spans="1:9" ht="15" customHeight="1">
      <c r="A14" s="101"/>
      <c r="B14" s="129" t="s">
        <v>124</v>
      </c>
      <c r="C14" s="107" t="s">
        <v>178</v>
      </c>
      <c r="D14" s="199">
        <f aca="true" t="shared" si="0" ref="D14:I14">D15+D16+D20</f>
        <v>0</v>
      </c>
      <c r="E14" s="170">
        <f t="shared" si="0"/>
        <v>0</v>
      </c>
      <c r="F14" s="199">
        <f t="shared" si="0"/>
        <v>0</v>
      </c>
      <c r="G14" s="170">
        <f t="shared" si="0"/>
        <v>0</v>
      </c>
      <c r="H14" s="199">
        <f t="shared" si="0"/>
        <v>0</v>
      </c>
      <c r="I14" s="173">
        <f t="shared" si="0"/>
        <v>0</v>
      </c>
    </row>
    <row r="15" spans="1:9" ht="15" customHeight="1">
      <c r="A15" s="101"/>
      <c r="B15" s="130">
        <v>1</v>
      </c>
      <c r="C15" s="108" t="s">
        <v>179</v>
      </c>
      <c r="D15" s="350"/>
      <c r="E15" s="351"/>
      <c r="F15" s="350"/>
      <c r="G15" s="351"/>
      <c r="H15" s="350"/>
      <c r="I15" s="352"/>
    </row>
    <row r="16" spans="1:9" ht="15" customHeight="1">
      <c r="A16" s="101"/>
      <c r="B16" s="130">
        <v>2</v>
      </c>
      <c r="C16" s="108" t="s">
        <v>180</v>
      </c>
      <c r="D16" s="200">
        <f aca="true" t="shared" si="1" ref="D16:I16">D17+D18+D19</f>
        <v>0</v>
      </c>
      <c r="E16" s="171">
        <f t="shared" si="1"/>
        <v>0</v>
      </c>
      <c r="F16" s="200">
        <f t="shared" si="1"/>
        <v>0</v>
      </c>
      <c r="G16" s="171">
        <f t="shared" si="1"/>
        <v>0</v>
      </c>
      <c r="H16" s="200">
        <f t="shared" si="1"/>
        <v>0</v>
      </c>
      <c r="I16" s="174">
        <f t="shared" si="1"/>
        <v>0</v>
      </c>
    </row>
    <row r="17" spans="1:9" ht="15" customHeight="1">
      <c r="A17" s="101"/>
      <c r="B17" s="131" t="s">
        <v>34</v>
      </c>
      <c r="C17" s="109" t="s">
        <v>181</v>
      </c>
      <c r="D17" s="353"/>
      <c r="E17" s="354"/>
      <c r="F17" s="353"/>
      <c r="G17" s="354"/>
      <c r="H17" s="353"/>
      <c r="I17" s="355"/>
    </row>
    <row r="18" spans="1:9" ht="15" customHeight="1">
      <c r="A18" s="101"/>
      <c r="B18" s="132" t="s">
        <v>35</v>
      </c>
      <c r="C18" s="110" t="s">
        <v>182</v>
      </c>
      <c r="D18" s="356"/>
      <c r="E18" s="357"/>
      <c r="F18" s="356"/>
      <c r="G18" s="357"/>
      <c r="H18" s="356"/>
      <c r="I18" s="358"/>
    </row>
    <row r="19" spans="1:9" ht="15" customHeight="1">
      <c r="A19" s="101"/>
      <c r="B19" s="133" t="s">
        <v>36</v>
      </c>
      <c r="C19" s="111" t="s">
        <v>183</v>
      </c>
      <c r="D19" s="359"/>
      <c r="E19" s="360"/>
      <c r="F19" s="359"/>
      <c r="G19" s="360"/>
      <c r="H19" s="359"/>
      <c r="I19" s="361"/>
    </row>
    <row r="20" spans="1:9" ht="15" customHeight="1">
      <c r="A20" s="101"/>
      <c r="B20" s="130">
        <v>3</v>
      </c>
      <c r="C20" s="108" t="s">
        <v>189</v>
      </c>
      <c r="D20" s="350"/>
      <c r="E20" s="351"/>
      <c r="F20" s="350"/>
      <c r="G20" s="351"/>
      <c r="H20" s="350"/>
      <c r="I20" s="352"/>
    </row>
    <row r="21" spans="1:9" ht="15" customHeight="1">
      <c r="A21" s="101"/>
      <c r="B21" s="134" t="s">
        <v>125</v>
      </c>
      <c r="C21" s="112" t="s">
        <v>184</v>
      </c>
      <c r="D21" s="201">
        <f aca="true" t="shared" si="2" ref="D21:I21">D32+D22</f>
        <v>0</v>
      </c>
      <c r="E21" s="206">
        <f t="shared" si="2"/>
        <v>0</v>
      </c>
      <c r="F21" s="201">
        <f t="shared" si="2"/>
        <v>0</v>
      </c>
      <c r="G21" s="206">
        <f t="shared" si="2"/>
        <v>0</v>
      </c>
      <c r="H21" s="205">
        <f t="shared" si="2"/>
        <v>0</v>
      </c>
      <c r="I21" s="211">
        <f t="shared" si="2"/>
        <v>0</v>
      </c>
    </row>
    <row r="22" spans="1:9" ht="15" customHeight="1">
      <c r="A22" s="101"/>
      <c r="B22" s="130">
        <v>4</v>
      </c>
      <c r="C22" s="284" t="s">
        <v>126</v>
      </c>
      <c r="D22" s="200">
        <f aca="true" t="shared" si="3" ref="D22:I22">D23+D26+D29</f>
        <v>0</v>
      </c>
      <c r="E22" s="207">
        <f t="shared" si="3"/>
        <v>0</v>
      </c>
      <c r="F22" s="200">
        <f t="shared" si="3"/>
        <v>0</v>
      </c>
      <c r="G22" s="207">
        <f t="shared" si="3"/>
        <v>0</v>
      </c>
      <c r="H22" s="200">
        <f t="shared" si="3"/>
        <v>0</v>
      </c>
      <c r="I22" s="212">
        <f t="shared" si="3"/>
        <v>0</v>
      </c>
    </row>
    <row r="23" spans="1:9" ht="15" customHeight="1">
      <c r="A23" s="101"/>
      <c r="B23" s="131" t="s">
        <v>102</v>
      </c>
      <c r="C23" s="109" t="s">
        <v>200</v>
      </c>
      <c r="D23" s="202">
        <f aca="true" t="shared" si="4" ref="D23:I23">D24+D25</f>
        <v>0</v>
      </c>
      <c r="E23" s="208">
        <f t="shared" si="4"/>
        <v>0</v>
      </c>
      <c r="F23" s="202">
        <f t="shared" si="4"/>
        <v>0</v>
      </c>
      <c r="G23" s="208">
        <f t="shared" si="4"/>
        <v>0</v>
      </c>
      <c r="H23" s="202">
        <f t="shared" si="4"/>
        <v>0</v>
      </c>
      <c r="I23" s="213">
        <f t="shared" si="4"/>
        <v>0</v>
      </c>
    </row>
    <row r="24" spans="1:9" ht="15" customHeight="1">
      <c r="A24" s="101"/>
      <c r="B24" s="132" t="s">
        <v>103</v>
      </c>
      <c r="C24" s="110" t="s">
        <v>190</v>
      </c>
      <c r="D24" s="356"/>
      <c r="E24" s="362"/>
      <c r="F24" s="356"/>
      <c r="G24" s="362"/>
      <c r="H24" s="356"/>
      <c r="I24" s="363"/>
    </row>
    <row r="25" spans="1:9" ht="15" customHeight="1">
      <c r="A25" s="101"/>
      <c r="B25" s="132" t="s">
        <v>104</v>
      </c>
      <c r="C25" s="110" t="s">
        <v>191</v>
      </c>
      <c r="D25" s="356"/>
      <c r="E25" s="362"/>
      <c r="F25" s="356"/>
      <c r="G25" s="362"/>
      <c r="H25" s="356"/>
      <c r="I25" s="363"/>
    </row>
    <row r="26" spans="1:9" ht="15" customHeight="1">
      <c r="A26" s="101"/>
      <c r="B26" s="132" t="s">
        <v>105</v>
      </c>
      <c r="C26" s="110" t="s">
        <v>116</v>
      </c>
      <c r="D26" s="203">
        <f aca="true" t="shared" si="5" ref="D26:I26">D27+D28</f>
        <v>0</v>
      </c>
      <c r="E26" s="209">
        <f t="shared" si="5"/>
        <v>0</v>
      </c>
      <c r="F26" s="203">
        <f t="shared" si="5"/>
        <v>0</v>
      </c>
      <c r="G26" s="209">
        <f t="shared" si="5"/>
        <v>0</v>
      </c>
      <c r="H26" s="203">
        <f t="shared" si="5"/>
        <v>0</v>
      </c>
      <c r="I26" s="214">
        <f t="shared" si="5"/>
        <v>0</v>
      </c>
    </row>
    <row r="27" spans="1:9" ht="15" customHeight="1">
      <c r="A27" s="101"/>
      <c r="B27" s="132" t="s">
        <v>106</v>
      </c>
      <c r="C27" s="110" t="s">
        <v>190</v>
      </c>
      <c r="D27" s="356"/>
      <c r="E27" s="362"/>
      <c r="F27" s="356"/>
      <c r="G27" s="362"/>
      <c r="H27" s="356"/>
      <c r="I27" s="363"/>
    </row>
    <row r="28" spans="1:9" ht="15" customHeight="1">
      <c r="A28" s="101"/>
      <c r="B28" s="285" t="s">
        <v>107</v>
      </c>
      <c r="C28" s="286" t="s">
        <v>191</v>
      </c>
      <c r="D28" s="364"/>
      <c r="E28" s="365"/>
      <c r="F28" s="364"/>
      <c r="G28" s="365"/>
      <c r="H28" s="364"/>
      <c r="I28" s="366"/>
    </row>
    <row r="29" spans="1:9" ht="26.25" customHeight="1">
      <c r="A29" s="101"/>
      <c r="B29" s="285" t="s">
        <v>108</v>
      </c>
      <c r="C29" s="286" t="s">
        <v>211</v>
      </c>
      <c r="D29" s="203">
        <f aca="true" t="shared" si="6" ref="D29:I29">D30+D31</f>
        <v>0</v>
      </c>
      <c r="E29" s="209">
        <f t="shared" si="6"/>
        <v>0</v>
      </c>
      <c r="F29" s="203">
        <f t="shared" si="6"/>
        <v>0</v>
      </c>
      <c r="G29" s="209">
        <f t="shared" si="6"/>
        <v>0</v>
      </c>
      <c r="H29" s="203">
        <f t="shared" si="6"/>
        <v>0</v>
      </c>
      <c r="I29" s="214">
        <f t="shared" si="6"/>
        <v>0</v>
      </c>
    </row>
    <row r="30" spans="1:9" ht="15" customHeight="1">
      <c r="A30" s="101"/>
      <c r="B30" s="285" t="s">
        <v>154</v>
      </c>
      <c r="C30" s="110" t="s">
        <v>190</v>
      </c>
      <c r="D30" s="364"/>
      <c r="E30" s="365"/>
      <c r="F30" s="364"/>
      <c r="G30" s="365"/>
      <c r="H30" s="364"/>
      <c r="I30" s="366"/>
    </row>
    <row r="31" spans="1:9" ht="15" customHeight="1">
      <c r="A31" s="101"/>
      <c r="B31" s="133" t="s">
        <v>155</v>
      </c>
      <c r="C31" s="111" t="s">
        <v>191</v>
      </c>
      <c r="D31" s="359"/>
      <c r="E31" s="367"/>
      <c r="F31" s="359"/>
      <c r="G31" s="367"/>
      <c r="H31" s="359"/>
      <c r="I31" s="368"/>
    </row>
    <row r="32" spans="1:9" ht="15" customHeight="1">
      <c r="A32" s="101"/>
      <c r="B32" s="129">
        <v>5</v>
      </c>
      <c r="C32" s="287" t="s">
        <v>127</v>
      </c>
      <c r="D32" s="200">
        <f aca="true" t="shared" si="7" ref="D32:I32">D33+D36</f>
        <v>0</v>
      </c>
      <c r="E32" s="207">
        <f t="shared" si="7"/>
        <v>0</v>
      </c>
      <c r="F32" s="200">
        <f t="shared" si="7"/>
        <v>0</v>
      </c>
      <c r="G32" s="207">
        <f t="shared" si="7"/>
        <v>0</v>
      </c>
      <c r="H32" s="200">
        <f t="shared" si="7"/>
        <v>0</v>
      </c>
      <c r="I32" s="212">
        <f t="shared" si="7"/>
        <v>0</v>
      </c>
    </row>
    <row r="33" spans="1:9" ht="15" customHeight="1">
      <c r="A33" s="101"/>
      <c r="B33" s="131" t="s">
        <v>71</v>
      </c>
      <c r="C33" s="109" t="s">
        <v>200</v>
      </c>
      <c r="D33" s="202">
        <f aca="true" t="shared" si="8" ref="D33:I33">D34+D35</f>
        <v>0</v>
      </c>
      <c r="E33" s="208">
        <f t="shared" si="8"/>
        <v>0</v>
      </c>
      <c r="F33" s="202">
        <f t="shared" si="8"/>
        <v>0</v>
      </c>
      <c r="G33" s="208">
        <f t="shared" si="8"/>
        <v>0</v>
      </c>
      <c r="H33" s="202">
        <f t="shared" si="8"/>
        <v>0</v>
      </c>
      <c r="I33" s="213">
        <f t="shared" si="8"/>
        <v>0</v>
      </c>
    </row>
    <row r="34" spans="1:9" ht="15" customHeight="1">
      <c r="A34" s="101"/>
      <c r="B34" s="132" t="s">
        <v>109</v>
      </c>
      <c r="C34" s="110" t="s">
        <v>190</v>
      </c>
      <c r="D34" s="356"/>
      <c r="E34" s="362"/>
      <c r="F34" s="356"/>
      <c r="G34" s="362"/>
      <c r="H34" s="356"/>
      <c r="I34" s="363"/>
    </row>
    <row r="35" spans="1:9" ht="15" customHeight="1">
      <c r="A35" s="101"/>
      <c r="B35" s="132" t="s">
        <v>110</v>
      </c>
      <c r="C35" s="110" t="s">
        <v>191</v>
      </c>
      <c r="D35" s="356"/>
      <c r="E35" s="362"/>
      <c r="F35" s="356"/>
      <c r="G35" s="362"/>
      <c r="H35" s="356"/>
      <c r="I35" s="363"/>
    </row>
    <row r="36" spans="1:9" ht="15" customHeight="1">
      <c r="A36" s="101"/>
      <c r="B36" s="132" t="s">
        <v>72</v>
      </c>
      <c r="C36" s="110" t="s">
        <v>116</v>
      </c>
      <c r="D36" s="203">
        <f aca="true" t="shared" si="9" ref="D36:I36">D37+D38</f>
        <v>0</v>
      </c>
      <c r="E36" s="209">
        <f t="shared" si="9"/>
        <v>0</v>
      </c>
      <c r="F36" s="203">
        <f t="shared" si="9"/>
        <v>0</v>
      </c>
      <c r="G36" s="209">
        <f t="shared" si="9"/>
        <v>0</v>
      </c>
      <c r="H36" s="203">
        <f t="shared" si="9"/>
        <v>0</v>
      </c>
      <c r="I36" s="214">
        <f t="shared" si="9"/>
        <v>0</v>
      </c>
    </row>
    <row r="37" spans="1:9" ht="15" customHeight="1">
      <c r="A37" s="101"/>
      <c r="B37" s="132" t="s">
        <v>111</v>
      </c>
      <c r="C37" s="110" t="s">
        <v>190</v>
      </c>
      <c r="D37" s="356"/>
      <c r="E37" s="362"/>
      <c r="F37" s="356"/>
      <c r="G37" s="362"/>
      <c r="H37" s="356"/>
      <c r="I37" s="363"/>
    </row>
    <row r="38" spans="1:9" ht="15" customHeight="1">
      <c r="A38" s="101"/>
      <c r="B38" s="133" t="s">
        <v>112</v>
      </c>
      <c r="C38" s="111" t="s">
        <v>191</v>
      </c>
      <c r="D38" s="359"/>
      <c r="E38" s="367"/>
      <c r="F38" s="359"/>
      <c r="G38" s="367"/>
      <c r="H38" s="359"/>
      <c r="I38" s="368"/>
    </row>
    <row r="39" spans="1:9" ht="15" customHeight="1">
      <c r="A39" s="101"/>
      <c r="B39" s="130" t="s">
        <v>128</v>
      </c>
      <c r="C39" s="288" t="s">
        <v>129</v>
      </c>
      <c r="D39" s="199">
        <f aca="true" t="shared" si="10" ref="D39:I39">D40+D41</f>
        <v>0</v>
      </c>
      <c r="E39" s="210">
        <f t="shared" si="10"/>
        <v>0</v>
      </c>
      <c r="F39" s="199">
        <f t="shared" si="10"/>
        <v>0</v>
      </c>
      <c r="G39" s="210">
        <f t="shared" si="10"/>
        <v>0</v>
      </c>
      <c r="H39" s="200">
        <f t="shared" si="10"/>
        <v>0</v>
      </c>
      <c r="I39" s="212">
        <f t="shared" si="10"/>
        <v>0</v>
      </c>
    </row>
    <row r="40" spans="1:9" ht="15" customHeight="1">
      <c r="A40" s="101"/>
      <c r="B40" s="289" t="s">
        <v>114</v>
      </c>
      <c r="C40" s="290" t="s">
        <v>198</v>
      </c>
      <c r="D40" s="369"/>
      <c r="E40" s="370"/>
      <c r="F40" s="369"/>
      <c r="G40" s="370"/>
      <c r="H40" s="369"/>
      <c r="I40" s="371"/>
    </row>
    <row r="41" spans="1:9" ht="15" customHeight="1">
      <c r="A41" s="101"/>
      <c r="B41" s="133" t="s">
        <v>117</v>
      </c>
      <c r="C41" s="291" t="s">
        <v>199</v>
      </c>
      <c r="D41" s="359"/>
      <c r="E41" s="367"/>
      <c r="F41" s="359"/>
      <c r="G41" s="367"/>
      <c r="H41" s="359"/>
      <c r="I41" s="368"/>
    </row>
    <row r="42" spans="1:9" ht="13.5" customHeight="1" thickBot="1">
      <c r="A42" s="101"/>
      <c r="B42" s="113"/>
      <c r="C42" s="114" t="s">
        <v>130</v>
      </c>
      <c r="D42" s="204">
        <f aca="true" t="shared" si="11" ref="D42:I42">D39+D21+D14</f>
        <v>0</v>
      </c>
      <c r="E42" s="172">
        <f t="shared" si="11"/>
        <v>0</v>
      </c>
      <c r="F42" s="204">
        <f t="shared" si="11"/>
        <v>0</v>
      </c>
      <c r="G42" s="172">
        <f t="shared" si="11"/>
        <v>0</v>
      </c>
      <c r="H42" s="204">
        <f t="shared" si="11"/>
        <v>0</v>
      </c>
      <c r="I42" s="175">
        <f t="shared" si="11"/>
        <v>0</v>
      </c>
    </row>
    <row r="43" ht="13.5" thickTop="1"/>
  </sheetData>
  <sheetProtection/>
  <mergeCells count="12">
    <mergeCell ref="G11:G13"/>
    <mergeCell ref="I11:I13"/>
    <mergeCell ref="B7:I7"/>
    <mergeCell ref="F11:F13"/>
    <mergeCell ref="H11:H13"/>
    <mergeCell ref="B10:B13"/>
    <mergeCell ref="C10:C13"/>
    <mergeCell ref="D10:E10"/>
    <mergeCell ref="F10:G10"/>
    <mergeCell ref="H10:I10"/>
    <mergeCell ref="D11:D13"/>
    <mergeCell ref="E11:E13"/>
  </mergeCells>
  <printOptions horizontalCentered="1"/>
  <pageMargins left="0.21" right="0.17" top="0.31496062992125984" bottom="0.4330708661417323" header="0.15748031496062992" footer="0.1968503937007874"/>
  <pageSetup horizontalDpi="600" verticalDpi="600" orientation="portrait" paperSize="9" scale="96" r:id="rId1"/>
  <headerFooter alignWithMargins="0">
    <oddFooter>&amp;CСтрана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00" customWidth="1"/>
    <col min="2" max="2" width="6.7109375" style="100" customWidth="1"/>
    <col min="3" max="3" width="13.7109375" style="100" customWidth="1"/>
    <col min="4" max="4" width="10.7109375" style="100" customWidth="1"/>
    <col min="5" max="10" width="12.7109375" style="100" customWidth="1"/>
    <col min="11" max="12" width="10.7109375" style="100" customWidth="1"/>
    <col min="13" max="16384" width="9.140625" style="100" customWidth="1"/>
  </cols>
  <sheetData>
    <row r="1" spans="1:12" ht="12.75">
      <c r="A1" s="42" t="s">
        <v>45</v>
      </c>
      <c r="B1" s="43"/>
      <c r="C1" s="42"/>
      <c r="D1" s="24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42"/>
      <c r="B2" s="43"/>
      <c r="C2" s="42"/>
      <c r="D2" s="24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23"/>
      <c r="B3" s="23" t="str">
        <f>+CONCATENATE('Poc.strana'!$A$22," ",'Poc.strana'!$C$22)</f>
        <v>Назив енергетског субјекта: </v>
      </c>
      <c r="C3" s="23"/>
      <c r="D3" s="24"/>
      <c r="E3" s="101"/>
      <c r="F3" s="101"/>
      <c r="G3" s="101"/>
      <c r="H3" s="101"/>
      <c r="I3" s="101"/>
      <c r="J3" s="101"/>
      <c r="K3" s="101"/>
      <c r="L3" s="101"/>
    </row>
    <row r="4" spans="1:12" ht="12.75">
      <c r="A4" s="23"/>
      <c r="B4" s="23" t="str">
        <f>+CONCATENATE('Poc.strana'!$A$35," ",'Poc.strana'!$C$35)</f>
        <v>Датум обраде: </v>
      </c>
      <c r="C4" s="23"/>
      <c r="D4" s="24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2.75">
      <c r="A6" s="101"/>
      <c r="B6" s="104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.75">
      <c r="A7" s="101"/>
      <c r="B7" s="615" t="str">
        <f>CONCATENATE("Табела ЕТ-4-11.3 БРОЈ И УГОВОРЕНА СНАГА НОВИХ КУПАЦА НА НИСКОМ НАПОНУ ПРЕМА ВРСТИ ПРИКЉУЧКА")</f>
        <v>Табела ЕТ-4-11.3 БРОЈ И УГОВОРЕНА СНАГА НОВИХ КУПАЦА НА НИСКОМ НАПОНУ ПРЕМА ВРСТИ ПРИКЉУЧКА</v>
      </c>
      <c r="C7" s="615"/>
      <c r="D7" s="615"/>
      <c r="E7" s="615"/>
      <c r="F7" s="615"/>
      <c r="G7" s="615"/>
      <c r="H7" s="615"/>
      <c r="I7" s="615"/>
      <c r="J7" s="615"/>
      <c r="K7" s="615"/>
      <c r="L7" s="101"/>
    </row>
    <row r="8" spans="1:12" ht="12.75">
      <c r="A8" s="101"/>
      <c r="B8" s="101"/>
      <c r="C8" s="104"/>
      <c r="D8" s="101"/>
      <c r="E8" s="105"/>
      <c r="F8" s="101"/>
      <c r="G8" s="101"/>
      <c r="H8" s="104"/>
      <c r="I8" s="101"/>
      <c r="J8" s="101"/>
      <c r="K8" s="101"/>
      <c r="L8" s="101"/>
    </row>
    <row r="9" spans="1:12" ht="13.5" thickBot="1">
      <c r="A9" s="101"/>
      <c r="B9" s="101"/>
      <c r="C9" s="104"/>
      <c r="D9" s="101"/>
      <c r="E9" s="105"/>
      <c r="F9" s="101"/>
      <c r="G9" s="101"/>
      <c r="H9" s="104"/>
      <c r="I9" s="101"/>
      <c r="J9" s="101"/>
      <c r="K9" s="101"/>
      <c r="L9" s="101"/>
    </row>
    <row r="10" spans="1:12" ht="27" customHeight="1" thickTop="1">
      <c r="A10" s="101"/>
      <c r="B10" s="627" t="s">
        <v>0</v>
      </c>
      <c r="C10" s="619" t="s">
        <v>131</v>
      </c>
      <c r="D10" s="619" t="s">
        <v>132</v>
      </c>
      <c r="E10" s="632" t="s">
        <v>235</v>
      </c>
      <c r="F10" s="633"/>
      <c r="G10" s="633"/>
      <c r="H10" s="634"/>
      <c r="I10" s="633" t="s">
        <v>236</v>
      </c>
      <c r="J10" s="635"/>
      <c r="K10" s="636" t="s">
        <v>122</v>
      </c>
      <c r="L10" s="637"/>
    </row>
    <row r="11" spans="1:12" ht="25.5" customHeight="1">
      <c r="A11" s="101"/>
      <c r="B11" s="628"/>
      <c r="C11" s="620"/>
      <c r="D11" s="620"/>
      <c r="E11" s="638" t="s">
        <v>245</v>
      </c>
      <c r="F11" s="396" t="s">
        <v>239</v>
      </c>
      <c r="G11" s="630" t="s">
        <v>246</v>
      </c>
      <c r="H11" s="396" t="s">
        <v>240</v>
      </c>
      <c r="I11" s="640" t="s">
        <v>195</v>
      </c>
      <c r="J11" s="392" t="s">
        <v>133</v>
      </c>
      <c r="K11" s="640" t="s">
        <v>195</v>
      </c>
      <c r="L11" s="423" t="s">
        <v>133</v>
      </c>
    </row>
    <row r="12" spans="1:12" ht="12.75">
      <c r="A12" s="101"/>
      <c r="B12" s="629"/>
      <c r="C12" s="621"/>
      <c r="D12" s="621"/>
      <c r="E12" s="639"/>
      <c r="F12" s="152" t="s">
        <v>123</v>
      </c>
      <c r="G12" s="631"/>
      <c r="H12" s="152" t="s">
        <v>123</v>
      </c>
      <c r="I12" s="641"/>
      <c r="J12" s="153" t="s">
        <v>123</v>
      </c>
      <c r="K12" s="641"/>
      <c r="L12" s="424" t="s">
        <v>123</v>
      </c>
    </row>
    <row r="13" spans="1:12" ht="12.75">
      <c r="A13" s="101"/>
      <c r="B13" s="421"/>
      <c r="C13" s="422"/>
      <c r="D13" s="422"/>
      <c r="E13" s="422"/>
      <c r="F13" s="422"/>
      <c r="G13" s="422"/>
      <c r="H13" s="422"/>
      <c r="I13" s="425"/>
      <c r="J13" s="422"/>
      <c r="K13" s="425"/>
      <c r="L13" s="426"/>
    </row>
    <row r="14" spans="1:12" ht="12.75">
      <c r="A14" s="101"/>
      <c r="B14" s="644" t="str">
        <f>CONCATENATE("Реализација у"," ",'Poc.strana'!C25-2,". години")</f>
        <v>Реализација у 2021. години</v>
      </c>
      <c r="C14" s="645"/>
      <c r="D14" s="645"/>
      <c r="E14" s="645"/>
      <c r="F14" s="645"/>
      <c r="G14" s="645"/>
      <c r="H14" s="645"/>
      <c r="I14" s="645"/>
      <c r="J14" s="645"/>
      <c r="K14" s="645"/>
      <c r="L14" s="646"/>
    </row>
    <row r="15" spans="1:13" ht="12.75">
      <c r="A15" s="524"/>
      <c r="B15" s="427">
        <v>1</v>
      </c>
      <c r="C15" s="144" t="s">
        <v>140</v>
      </c>
      <c r="D15" s="144">
        <f aca="true" t="shared" si="0" ref="D15:J15">SUM(D16:D45)</f>
        <v>0</v>
      </c>
      <c r="E15" s="428">
        <f t="shared" si="0"/>
        <v>0</v>
      </c>
      <c r="F15" s="429">
        <f t="shared" si="0"/>
        <v>0</v>
      </c>
      <c r="G15" s="430">
        <f t="shared" si="0"/>
        <v>0</v>
      </c>
      <c r="H15" s="431">
        <f t="shared" si="0"/>
        <v>0</v>
      </c>
      <c r="I15" s="432">
        <f t="shared" si="0"/>
        <v>0</v>
      </c>
      <c r="J15" s="433">
        <f t="shared" si="0"/>
        <v>0</v>
      </c>
      <c r="K15" s="428">
        <f>SUM(K16:K45)</f>
        <v>0</v>
      </c>
      <c r="L15" s="434">
        <f>SUM(L16:L45)</f>
        <v>0</v>
      </c>
      <c r="M15" s="524"/>
    </row>
    <row r="16" spans="1:13" ht="12.75">
      <c r="A16" s="524"/>
      <c r="B16" s="136" t="s">
        <v>30</v>
      </c>
      <c r="C16" s="119" t="s">
        <v>300</v>
      </c>
      <c r="D16" s="435"/>
      <c r="E16" s="436"/>
      <c r="F16" s="437"/>
      <c r="G16" s="397"/>
      <c r="H16" s="410"/>
      <c r="I16" s="438"/>
      <c r="J16" s="439"/>
      <c r="K16" s="398">
        <f aca="true" t="shared" si="1" ref="K16:L31">E16+G16+I16</f>
        <v>0</v>
      </c>
      <c r="L16" s="440">
        <f t="shared" si="1"/>
        <v>0</v>
      </c>
      <c r="M16" s="524"/>
    </row>
    <row r="17" spans="1:13" ht="12.75">
      <c r="A17" s="524"/>
      <c r="B17" s="137" t="s">
        <v>31</v>
      </c>
      <c r="C17" s="117" t="s">
        <v>301</v>
      </c>
      <c r="D17" s="435"/>
      <c r="E17" s="436"/>
      <c r="F17" s="437"/>
      <c r="G17" s="441"/>
      <c r="H17" s="410"/>
      <c r="I17" s="442"/>
      <c r="J17" s="439"/>
      <c r="K17" s="398">
        <f t="shared" si="1"/>
        <v>0</v>
      </c>
      <c r="L17" s="440">
        <f t="shared" si="1"/>
        <v>0</v>
      </c>
      <c r="M17" s="524"/>
    </row>
    <row r="18" spans="1:13" ht="12.75">
      <c r="A18" s="524"/>
      <c r="B18" s="138" t="s">
        <v>32</v>
      </c>
      <c r="C18" s="118" t="s">
        <v>302</v>
      </c>
      <c r="D18" s="443"/>
      <c r="E18" s="444"/>
      <c r="F18" s="445"/>
      <c r="G18" s="446"/>
      <c r="H18" s="411"/>
      <c r="I18" s="447"/>
      <c r="J18" s="448"/>
      <c r="K18" s="399">
        <f t="shared" si="1"/>
        <v>0</v>
      </c>
      <c r="L18" s="449">
        <f t="shared" si="1"/>
        <v>0</v>
      </c>
      <c r="M18" s="524"/>
    </row>
    <row r="19" spans="1:13" ht="12.75">
      <c r="A19" s="524"/>
      <c r="B19" s="136" t="s">
        <v>142</v>
      </c>
      <c r="C19" s="119" t="s">
        <v>303</v>
      </c>
      <c r="D19" s="435"/>
      <c r="E19" s="436"/>
      <c r="F19" s="437"/>
      <c r="G19" s="397"/>
      <c r="H19" s="410"/>
      <c r="I19" s="438"/>
      <c r="J19" s="439"/>
      <c r="K19" s="398">
        <f t="shared" si="1"/>
        <v>0</v>
      </c>
      <c r="L19" s="440">
        <f t="shared" si="1"/>
        <v>0</v>
      </c>
      <c r="M19" s="524"/>
    </row>
    <row r="20" spans="1:13" ht="12.75">
      <c r="A20" s="524"/>
      <c r="B20" s="137" t="s">
        <v>143</v>
      </c>
      <c r="C20" s="117" t="s">
        <v>304</v>
      </c>
      <c r="D20" s="435"/>
      <c r="E20" s="436"/>
      <c r="F20" s="437"/>
      <c r="G20" s="441"/>
      <c r="H20" s="410"/>
      <c r="I20" s="442"/>
      <c r="J20" s="439"/>
      <c r="K20" s="398">
        <f t="shared" si="1"/>
        <v>0</v>
      </c>
      <c r="L20" s="440">
        <f t="shared" si="1"/>
        <v>0</v>
      </c>
      <c r="M20" s="524"/>
    </row>
    <row r="21" spans="1:13" ht="12.75">
      <c r="A21" s="524"/>
      <c r="B21" s="138" t="s">
        <v>144</v>
      </c>
      <c r="C21" s="118" t="s">
        <v>305</v>
      </c>
      <c r="D21" s="443"/>
      <c r="E21" s="444"/>
      <c r="F21" s="445"/>
      <c r="G21" s="446"/>
      <c r="H21" s="411"/>
      <c r="I21" s="447"/>
      <c r="J21" s="448"/>
      <c r="K21" s="399">
        <f t="shared" si="1"/>
        <v>0</v>
      </c>
      <c r="L21" s="449">
        <f t="shared" si="1"/>
        <v>0</v>
      </c>
      <c r="M21" s="524"/>
    </row>
    <row r="22" spans="1:15" ht="12.75">
      <c r="A22" s="524"/>
      <c r="B22" s="136" t="s">
        <v>145</v>
      </c>
      <c r="C22" s="119" t="s">
        <v>306</v>
      </c>
      <c r="D22" s="450"/>
      <c r="E22" s="451"/>
      <c r="F22" s="452"/>
      <c r="G22" s="453"/>
      <c r="H22" s="412"/>
      <c r="I22" s="454"/>
      <c r="J22" s="455"/>
      <c r="K22" s="400">
        <f t="shared" si="1"/>
        <v>0</v>
      </c>
      <c r="L22" s="456">
        <f t="shared" si="1"/>
        <v>0</v>
      </c>
      <c r="M22" s="524"/>
      <c r="O22" s="525"/>
    </row>
    <row r="23" spans="1:13" ht="12.75">
      <c r="A23" s="524"/>
      <c r="B23" s="137" t="s">
        <v>146</v>
      </c>
      <c r="C23" s="117" t="s">
        <v>307</v>
      </c>
      <c r="D23" s="435"/>
      <c r="E23" s="436"/>
      <c r="F23" s="437"/>
      <c r="G23" s="441"/>
      <c r="H23" s="410"/>
      <c r="I23" s="442"/>
      <c r="J23" s="439"/>
      <c r="K23" s="398">
        <f t="shared" si="1"/>
        <v>0</v>
      </c>
      <c r="L23" s="440">
        <f t="shared" si="1"/>
        <v>0</v>
      </c>
      <c r="M23" s="524"/>
    </row>
    <row r="24" spans="1:13" ht="12.75">
      <c r="A24" s="524"/>
      <c r="B24" s="138" t="s">
        <v>147</v>
      </c>
      <c r="C24" s="118" t="s">
        <v>308</v>
      </c>
      <c r="D24" s="443"/>
      <c r="E24" s="444"/>
      <c r="F24" s="445"/>
      <c r="G24" s="446"/>
      <c r="H24" s="411"/>
      <c r="I24" s="447"/>
      <c r="J24" s="448"/>
      <c r="K24" s="399">
        <f t="shared" si="1"/>
        <v>0</v>
      </c>
      <c r="L24" s="449">
        <f t="shared" si="1"/>
        <v>0</v>
      </c>
      <c r="M24" s="524"/>
    </row>
    <row r="25" spans="1:13" ht="12.75">
      <c r="A25" s="524"/>
      <c r="B25" s="136" t="s">
        <v>309</v>
      </c>
      <c r="C25" s="119" t="s">
        <v>310</v>
      </c>
      <c r="D25" s="450"/>
      <c r="E25" s="451"/>
      <c r="F25" s="452"/>
      <c r="G25" s="453"/>
      <c r="H25" s="412"/>
      <c r="I25" s="454"/>
      <c r="J25" s="455"/>
      <c r="K25" s="400">
        <f t="shared" si="1"/>
        <v>0</v>
      </c>
      <c r="L25" s="456">
        <f t="shared" si="1"/>
        <v>0</v>
      </c>
      <c r="M25" s="524"/>
    </row>
    <row r="26" spans="1:13" ht="12.75">
      <c r="A26" s="524"/>
      <c r="B26" s="137" t="s">
        <v>148</v>
      </c>
      <c r="C26" s="117" t="s">
        <v>311</v>
      </c>
      <c r="D26" s="435"/>
      <c r="E26" s="436"/>
      <c r="F26" s="437"/>
      <c r="G26" s="441"/>
      <c r="H26" s="410"/>
      <c r="I26" s="442"/>
      <c r="J26" s="439"/>
      <c r="K26" s="398">
        <f t="shared" si="1"/>
        <v>0</v>
      </c>
      <c r="L26" s="440">
        <f t="shared" si="1"/>
        <v>0</v>
      </c>
      <c r="M26" s="524"/>
    </row>
    <row r="27" spans="1:13" ht="12.75">
      <c r="A27" s="524"/>
      <c r="B27" s="138" t="s">
        <v>149</v>
      </c>
      <c r="C27" s="118" t="s">
        <v>312</v>
      </c>
      <c r="D27" s="443"/>
      <c r="E27" s="444"/>
      <c r="F27" s="445"/>
      <c r="G27" s="446"/>
      <c r="H27" s="411"/>
      <c r="I27" s="447"/>
      <c r="J27" s="448"/>
      <c r="K27" s="399">
        <f t="shared" si="1"/>
        <v>0</v>
      </c>
      <c r="L27" s="449">
        <f t="shared" si="1"/>
        <v>0</v>
      </c>
      <c r="M27" s="524"/>
    </row>
    <row r="28" spans="1:13" ht="12.75">
      <c r="A28" s="524"/>
      <c r="B28" s="136" t="s">
        <v>150</v>
      </c>
      <c r="C28" s="119" t="s">
        <v>313</v>
      </c>
      <c r="D28" s="450"/>
      <c r="E28" s="451"/>
      <c r="F28" s="452"/>
      <c r="G28" s="453"/>
      <c r="H28" s="412"/>
      <c r="I28" s="454"/>
      <c r="J28" s="455"/>
      <c r="K28" s="400">
        <f t="shared" si="1"/>
        <v>0</v>
      </c>
      <c r="L28" s="456">
        <f t="shared" si="1"/>
        <v>0</v>
      </c>
      <c r="M28" s="524"/>
    </row>
    <row r="29" spans="1:13" ht="12.75">
      <c r="A29" s="524"/>
      <c r="B29" s="137" t="s">
        <v>151</v>
      </c>
      <c r="C29" s="117" t="s">
        <v>314</v>
      </c>
      <c r="D29" s="435"/>
      <c r="E29" s="436"/>
      <c r="F29" s="437"/>
      <c r="G29" s="441"/>
      <c r="H29" s="410"/>
      <c r="I29" s="442"/>
      <c r="J29" s="439"/>
      <c r="K29" s="398">
        <f t="shared" si="1"/>
        <v>0</v>
      </c>
      <c r="L29" s="440">
        <f t="shared" si="1"/>
        <v>0</v>
      </c>
      <c r="M29" s="524"/>
    </row>
    <row r="30" spans="1:13" ht="12.75">
      <c r="A30" s="524"/>
      <c r="B30" s="138" t="s">
        <v>152</v>
      </c>
      <c r="C30" s="118" t="s">
        <v>315</v>
      </c>
      <c r="D30" s="443"/>
      <c r="E30" s="444"/>
      <c r="F30" s="445"/>
      <c r="G30" s="446"/>
      <c r="H30" s="411"/>
      <c r="I30" s="447"/>
      <c r="J30" s="448"/>
      <c r="K30" s="399">
        <f t="shared" si="1"/>
        <v>0</v>
      </c>
      <c r="L30" s="449">
        <f t="shared" si="1"/>
        <v>0</v>
      </c>
      <c r="M30" s="524"/>
    </row>
    <row r="31" spans="1:13" ht="12.75">
      <c r="A31" s="524"/>
      <c r="B31" s="136" t="s">
        <v>316</v>
      </c>
      <c r="C31" s="119" t="s">
        <v>317</v>
      </c>
      <c r="D31" s="450"/>
      <c r="E31" s="451"/>
      <c r="F31" s="452"/>
      <c r="G31" s="457"/>
      <c r="H31" s="412"/>
      <c r="I31" s="458"/>
      <c r="J31" s="459"/>
      <c r="K31" s="400">
        <f t="shared" si="1"/>
        <v>0</v>
      </c>
      <c r="L31" s="456">
        <f t="shared" si="1"/>
        <v>0</v>
      </c>
      <c r="M31" s="524"/>
    </row>
    <row r="32" spans="1:13" ht="12.75">
      <c r="A32" s="524"/>
      <c r="B32" s="137" t="s">
        <v>318</v>
      </c>
      <c r="C32" s="117" t="s">
        <v>319</v>
      </c>
      <c r="D32" s="435"/>
      <c r="E32" s="436"/>
      <c r="F32" s="437"/>
      <c r="G32" s="460"/>
      <c r="H32" s="410"/>
      <c r="I32" s="461"/>
      <c r="J32" s="462"/>
      <c r="K32" s="398">
        <f aca="true" t="shared" si="2" ref="K32:L47">E32+G32+I32</f>
        <v>0</v>
      </c>
      <c r="L32" s="440">
        <f t="shared" si="2"/>
        <v>0</v>
      </c>
      <c r="M32" s="524"/>
    </row>
    <row r="33" spans="1:13" ht="12.75">
      <c r="A33" s="524"/>
      <c r="B33" s="138" t="s">
        <v>320</v>
      </c>
      <c r="C33" s="118" t="s">
        <v>321</v>
      </c>
      <c r="D33" s="443"/>
      <c r="E33" s="444"/>
      <c r="F33" s="445"/>
      <c r="G33" s="463"/>
      <c r="H33" s="411"/>
      <c r="I33" s="464"/>
      <c r="J33" s="465"/>
      <c r="K33" s="399">
        <f t="shared" si="2"/>
        <v>0</v>
      </c>
      <c r="L33" s="449">
        <f t="shared" si="2"/>
        <v>0</v>
      </c>
      <c r="M33" s="524"/>
    </row>
    <row r="34" spans="1:13" ht="12.75">
      <c r="A34" s="524"/>
      <c r="B34" s="136" t="s">
        <v>322</v>
      </c>
      <c r="C34" s="119" t="s">
        <v>134</v>
      </c>
      <c r="D34" s="450"/>
      <c r="E34" s="451"/>
      <c r="F34" s="452"/>
      <c r="G34" s="457"/>
      <c r="H34" s="412"/>
      <c r="I34" s="458"/>
      <c r="J34" s="459"/>
      <c r="K34" s="400">
        <f t="shared" si="2"/>
        <v>0</v>
      </c>
      <c r="L34" s="456">
        <f t="shared" si="2"/>
        <v>0</v>
      </c>
      <c r="M34" s="524"/>
    </row>
    <row r="35" spans="1:13" ht="12.75">
      <c r="A35" s="524"/>
      <c r="B35" s="137" t="s">
        <v>323</v>
      </c>
      <c r="C35" s="117" t="s">
        <v>135</v>
      </c>
      <c r="D35" s="435"/>
      <c r="E35" s="436"/>
      <c r="F35" s="437"/>
      <c r="G35" s="460"/>
      <c r="H35" s="410"/>
      <c r="I35" s="461"/>
      <c r="J35" s="462"/>
      <c r="K35" s="398">
        <f t="shared" si="2"/>
        <v>0</v>
      </c>
      <c r="L35" s="440">
        <f t="shared" si="2"/>
        <v>0</v>
      </c>
      <c r="M35" s="524"/>
    </row>
    <row r="36" spans="2:12" ht="12.75">
      <c r="B36" s="138" t="s">
        <v>324</v>
      </c>
      <c r="C36" s="118" t="s">
        <v>136</v>
      </c>
      <c r="D36" s="443"/>
      <c r="E36" s="444"/>
      <c r="F36" s="445"/>
      <c r="G36" s="463"/>
      <c r="H36" s="411"/>
      <c r="I36" s="464"/>
      <c r="J36" s="465"/>
      <c r="K36" s="399">
        <f t="shared" si="2"/>
        <v>0</v>
      </c>
      <c r="L36" s="449">
        <f t="shared" si="2"/>
        <v>0</v>
      </c>
    </row>
    <row r="37" spans="2:12" ht="12.75" customHeight="1">
      <c r="B37" s="136" t="s">
        <v>325</v>
      </c>
      <c r="C37" s="119" t="s">
        <v>137</v>
      </c>
      <c r="D37" s="450"/>
      <c r="E37" s="451"/>
      <c r="F37" s="452"/>
      <c r="G37" s="457"/>
      <c r="H37" s="412"/>
      <c r="I37" s="458"/>
      <c r="J37" s="459"/>
      <c r="K37" s="400">
        <f t="shared" si="2"/>
        <v>0</v>
      </c>
      <c r="L37" s="456">
        <f t="shared" si="2"/>
        <v>0</v>
      </c>
    </row>
    <row r="38" spans="2:12" ht="12.75" customHeight="1">
      <c r="B38" s="137" t="s">
        <v>326</v>
      </c>
      <c r="C38" s="117" t="s">
        <v>138</v>
      </c>
      <c r="D38" s="435"/>
      <c r="E38" s="436"/>
      <c r="F38" s="437"/>
      <c r="G38" s="460"/>
      <c r="H38" s="410"/>
      <c r="I38" s="461"/>
      <c r="J38" s="462"/>
      <c r="K38" s="398">
        <f t="shared" si="2"/>
        <v>0</v>
      </c>
      <c r="L38" s="440">
        <f t="shared" si="2"/>
        <v>0</v>
      </c>
    </row>
    <row r="39" spans="2:12" ht="12.75" customHeight="1">
      <c r="B39" s="138" t="s">
        <v>327</v>
      </c>
      <c r="C39" s="118" t="s">
        <v>139</v>
      </c>
      <c r="D39" s="443"/>
      <c r="E39" s="444"/>
      <c r="F39" s="445"/>
      <c r="G39" s="463"/>
      <c r="H39" s="411"/>
      <c r="I39" s="464"/>
      <c r="J39" s="465"/>
      <c r="K39" s="399">
        <f t="shared" si="2"/>
        <v>0</v>
      </c>
      <c r="L39" s="449">
        <f t="shared" si="2"/>
        <v>0</v>
      </c>
    </row>
    <row r="40" spans="2:12" ht="12.75" customHeight="1">
      <c r="B40" s="136" t="s">
        <v>328</v>
      </c>
      <c r="C40" s="119" t="s">
        <v>329</v>
      </c>
      <c r="D40" s="450"/>
      <c r="E40" s="451"/>
      <c r="F40" s="452"/>
      <c r="G40" s="457"/>
      <c r="H40" s="412"/>
      <c r="I40" s="458"/>
      <c r="J40" s="459"/>
      <c r="K40" s="400">
        <f t="shared" si="2"/>
        <v>0</v>
      </c>
      <c r="L40" s="456">
        <f t="shared" si="2"/>
        <v>0</v>
      </c>
    </row>
    <row r="41" spans="2:12" ht="12.75" customHeight="1">
      <c r="B41" s="137" t="s">
        <v>330</v>
      </c>
      <c r="C41" s="117" t="s">
        <v>331</v>
      </c>
      <c r="D41" s="435"/>
      <c r="E41" s="436"/>
      <c r="F41" s="437"/>
      <c r="G41" s="460"/>
      <c r="H41" s="410"/>
      <c r="I41" s="461"/>
      <c r="J41" s="462"/>
      <c r="K41" s="398">
        <f t="shared" si="2"/>
        <v>0</v>
      </c>
      <c r="L41" s="440">
        <f t="shared" si="2"/>
        <v>0</v>
      </c>
    </row>
    <row r="42" spans="2:12" ht="12.75">
      <c r="B42" s="138" t="s">
        <v>332</v>
      </c>
      <c r="C42" s="118" t="s">
        <v>333</v>
      </c>
      <c r="D42" s="443"/>
      <c r="E42" s="444"/>
      <c r="F42" s="445"/>
      <c r="G42" s="463"/>
      <c r="H42" s="411"/>
      <c r="I42" s="464"/>
      <c r="J42" s="465"/>
      <c r="K42" s="399">
        <f t="shared" si="2"/>
        <v>0</v>
      </c>
      <c r="L42" s="449">
        <f t="shared" si="2"/>
        <v>0</v>
      </c>
    </row>
    <row r="43" spans="2:12" ht="12.75">
      <c r="B43" s="136" t="s">
        <v>334</v>
      </c>
      <c r="C43" s="119" t="s">
        <v>335</v>
      </c>
      <c r="D43" s="450"/>
      <c r="E43" s="451"/>
      <c r="F43" s="452"/>
      <c r="G43" s="457"/>
      <c r="H43" s="412"/>
      <c r="I43" s="458"/>
      <c r="J43" s="459"/>
      <c r="K43" s="400">
        <f t="shared" si="2"/>
        <v>0</v>
      </c>
      <c r="L43" s="456">
        <f t="shared" si="2"/>
        <v>0</v>
      </c>
    </row>
    <row r="44" spans="2:12" ht="12.75">
      <c r="B44" s="137" t="s">
        <v>336</v>
      </c>
      <c r="C44" s="117" t="s">
        <v>337</v>
      </c>
      <c r="D44" s="435"/>
      <c r="E44" s="436"/>
      <c r="F44" s="437"/>
      <c r="G44" s="460"/>
      <c r="H44" s="410"/>
      <c r="I44" s="461"/>
      <c r="J44" s="462"/>
      <c r="K44" s="398">
        <f t="shared" si="2"/>
        <v>0</v>
      </c>
      <c r="L44" s="440">
        <f t="shared" si="2"/>
        <v>0</v>
      </c>
    </row>
    <row r="45" spans="2:12" ht="12.75">
      <c r="B45" s="138" t="s">
        <v>338</v>
      </c>
      <c r="C45" s="118" t="s">
        <v>339</v>
      </c>
      <c r="D45" s="443"/>
      <c r="E45" s="444"/>
      <c r="F45" s="445"/>
      <c r="G45" s="463"/>
      <c r="H45" s="411"/>
      <c r="I45" s="464"/>
      <c r="J45" s="465"/>
      <c r="K45" s="399">
        <f t="shared" si="2"/>
        <v>0</v>
      </c>
      <c r="L45" s="449">
        <f t="shared" si="2"/>
        <v>0</v>
      </c>
    </row>
    <row r="46" spans="2:12" ht="25.5">
      <c r="B46" s="393" t="s">
        <v>33</v>
      </c>
      <c r="C46" s="106" t="s">
        <v>227</v>
      </c>
      <c r="D46" s="466"/>
      <c r="E46" s="467"/>
      <c r="F46" s="468"/>
      <c r="G46" s="469"/>
      <c r="H46" s="413"/>
      <c r="I46" s="470"/>
      <c r="J46" s="415"/>
      <c r="K46" s="401">
        <f t="shared" si="2"/>
        <v>0</v>
      </c>
      <c r="L46" s="471">
        <f>F46+H46+J46</f>
        <v>0</v>
      </c>
    </row>
    <row r="47" spans="2:12" ht="12.75">
      <c r="B47" s="394" t="s">
        <v>37</v>
      </c>
      <c r="C47" s="116" t="s">
        <v>141</v>
      </c>
      <c r="D47" s="466"/>
      <c r="E47" s="467"/>
      <c r="F47" s="468"/>
      <c r="G47" s="469"/>
      <c r="H47" s="413"/>
      <c r="I47" s="470"/>
      <c r="J47" s="415"/>
      <c r="K47" s="401">
        <f t="shared" si="2"/>
        <v>0</v>
      </c>
      <c r="L47" s="471">
        <f t="shared" si="2"/>
        <v>0</v>
      </c>
    </row>
    <row r="48" spans="2:12" ht="13.5" thickBot="1">
      <c r="B48" s="135" t="s">
        <v>69</v>
      </c>
      <c r="C48" s="395" t="s">
        <v>122</v>
      </c>
      <c r="D48" s="472">
        <f aca="true" t="shared" si="3" ref="D48:L48">D15+D46+D47</f>
        <v>0</v>
      </c>
      <c r="E48" s="473">
        <f t="shared" si="3"/>
        <v>0</v>
      </c>
      <c r="F48" s="474">
        <f t="shared" si="3"/>
        <v>0</v>
      </c>
      <c r="G48" s="475">
        <f t="shared" si="3"/>
        <v>0</v>
      </c>
      <c r="H48" s="414">
        <f t="shared" si="3"/>
        <v>0</v>
      </c>
      <c r="I48" s="476">
        <f t="shared" si="3"/>
        <v>0</v>
      </c>
      <c r="J48" s="416">
        <f t="shared" si="3"/>
        <v>0</v>
      </c>
      <c r="K48" s="402">
        <f t="shared" si="3"/>
        <v>0</v>
      </c>
      <c r="L48" s="477">
        <f t="shared" si="3"/>
        <v>0</v>
      </c>
    </row>
    <row r="49" spans="1:12" ht="13.5" thickTop="1">
      <c r="A49" s="101"/>
      <c r="B49" s="178"/>
      <c r="C49" s="103"/>
      <c r="D49" s="103"/>
      <c r="E49" s="179"/>
      <c r="F49" s="103"/>
      <c r="G49" s="179"/>
      <c r="H49" s="103"/>
      <c r="I49" s="179"/>
      <c r="J49" s="103"/>
      <c r="K49" s="417"/>
      <c r="L49" s="418"/>
    </row>
    <row r="50" spans="1:12" ht="12.75">
      <c r="A50" s="101"/>
      <c r="B50" s="176"/>
      <c r="C50" s="177"/>
      <c r="D50" s="177"/>
      <c r="E50" s="177"/>
      <c r="F50" s="283" t="str">
        <f>CONCATENATE("Реализација у"," ",'Poc.strana'!C25-1,". години до месеца")</f>
        <v>Реализација у 2022. години до месеца</v>
      </c>
      <c r="G50" s="325"/>
      <c r="H50" s="151" t="s">
        <v>172</v>
      </c>
      <c r="I50" s="177"/>
      <c r="J50" s="177"/>
      <c r="K50" s="177"/>
      <c r="L50" s="102"/>
    </row>
    <row r="51" spans="1:13" ht="12.75">
      <c r="A51" s="524"/>
      <c r="B51" s="427">
        <v>1</v>
      </c>
      <c r="C51" s="144" t="s">
        <v>140</v>
      </c>
      <c r="D51" s="144">
        <f aca="true" t="shared" si="4" ref="D51:J51">SUM(D52:D81)</f>
        <v>0</v>
      </c>
      <c r="E51" s="428">
        <f t="shared" si="4"/>
        <v>0</v>
      </c>
      <c r="F51" s="429">
        <f t="shared" si="4"/>
        <v>0</v>
      </c>
      <c r="G51" s="430">
        <f t="shared" si="4"/>
        <v>0</v>
      </c>
      <c r="H51" s="431">
        <f t="shared" si="4"/>
        <v>0</v>
      </c>
      <c r="I51" s="432">
        <f t="shared" si="4"/>
        <v>0</v>
      </c>
      <c r="J51" s="433">
        <f t="shared" si="4"/>
        <v>0</v>
      </c>
      <c r="K51" s="428">
        <f>SUM(K52:K81)</f>
        <v>0</v>
      </c>
      <c r="L51" s="434">
        <f>SUM(L52:L81)</f>
        <v>0</v>
      </c>
      <c r="M51" s="524"/>
    </row>
    <row r="52" spans="1:13" ht="12.75">
      <c r="A52" s="524"/>
      <c r="B52" s="136" t="s">
        <v>30</v>
      </c>
      <c r="C52" s="119" t="s">
        <v>300</v>
      </c>
      <c r="D52" s="435"/>
      <c r="E52" s="436"/>
      <c r="F52" s="437"/>
      <c r="G52" s="397"/>
      <c r="H52" s="410"/>
      <c r="I52" s="438"/>
      <c r="J52" s="439"/>
      <c r="K52" s="398">
        <f aca="true" t="shared" si="5" ref="K52:K83">E52+G52+I52</f>
        <v>0</v>
      </c>
      <c r="L52" s="440">
        <f aca="true" t="shared" si="6" ref="L52:L81">F52+H52+J52</f>
        <v>0</v>
      </c>
      <c r="M52" s="524"/>
    </row>
    <row r="53" spans="1:13" ht="12.75">
      <c r="A53" s="524"/>
      <c r="B53" s="137" t="s">
        <v>31</v>
      </c>
      <c r="C53" s="117" t="s">
        <v>301</v>
      </c>
      <c r="D53" s="435"/>
      <c r="E53" s="436"/>
      <c r="F53" s="437"/>
      <c r="G53" s="441"/>
      <c r="H53" s="410"/>
      <c r="I53" s="442"/>
      <c r="J53" s="439"/>
      <c r="K53" s="398">
        <f t="shared" si="5"/>
        <v>0</v>
      </c>
      <c r="L53" s="440">
        <f t="shared" si="6"/>
        <v>0</v>
      </c>
      <c r="M53" s="524"/>
    </row>
    <row r="54" spans="1:13" ht="12.75">
      <c r="A54" s="524"/>
      <c r="B54" s="138" t="s">
        <v>32</v>
      </c>
      <c r="C54" s="118" t="s">
        <v>302</v>
      </c>
      <c r="D54" s="443"/>
      <c r="E54" s="444"/>
      <c r="F54" s="445"/>
      <c r="G54" s="446"/>
      <c r="H54" s="411"/>
      <c r="I54" s="447"/>
      <c r="J54" s="448"/>
      <c r="K54" s="399">
        <f t="shared" si="5"/>
        <v>0</v>
      </c>
      <c r="L54" s="449">
        <f t="shared" si="6"/>
        <v>0</v>
      </c>
      <c r="M54" s="524"/>
    </row>
    <row r="55" spans="1:13" ht="12.75">
      <c r="A55" s="524"/>
      <c r="B55" s="136" t="s">
        <v>142</v>
      </c>
      <c r="C55" s="119" t="s">
        <v>303</v>
      </c>
      <c r="D55" s="435"/>
      <c r="E55" s="436"/>
      <c r="F55" s="437"/>
      <c r="G55" s="397"/>
      <c r="H55" s="410"/>
      <c r="I55" s="438"/>
      <c r="J55" s="439"/>
      <c r="K55" s="398">
        <f t="shared" si="5"/>
        <v>0</v>
      </c>
      <c r="L55" s="440">
        <f t="shared" si="6"/>
        <v>0</v>
      </c>
      <c r="M55" s="524"/>
    </row>
    <row r="56" spans="1:13" ht="12.75">
      <c r="A56" s="524"/>
      <c r="B56" s="137" t="s">
        <v>143</v>
      </c>
      <c r="C56" s="117" t="s">
        <v>304</v>
      </c>
      <c r="D56" s="435"/>
      <c r="E56" s="436"/>
      <c r="F56" s="437"/>
      <c r="G56" s="441"/>
      <c r="H56" s="410"/>
      <c r="I56" s="442"/>
      <c r="J56" s="439"/>
      <c r="K56" s="398">
        <f t="shared" si="5"/>
        <v>0</v>
      </c>
      <c r="L56" s="440">
        <f t="shared" si="6"/>
        <v>0</v>
      </c>
      <c r="M56" s="524"/>
    </row>
    <row r="57" spans="1:13" ht="12.75">
      <c r="A57" s="524"/>
      <c r="B57" s="138" t="s">
        <v>144</v>
      </c>
      <c r="C57" s="118" t="s">
        <v>305</v>
      </c>
      <c r="D57" s="443"/>
      <c r="E57" s="444"/>
      <c r="F57" s="445"/>
      <c r="G57" s="446"/>
      <c r="H57" s="411"/>
      <c r="I57" s="447"/>
      <c r="J57" s="448"/>
      <c r="K57" s="399">
        <f t="shared" si="5"/>
        <v>0</v>
      </c>
      <c r="L57" s="449">
        <f t="shared" si="6"/>
        <v>0</v>
      </c>
      <c r="M57" s="524"/>
    </row>
    <row r="58" spans="1:15" ht="12.75">
      <c r="A58" s="524"/>
      <c r="B58" s="136" t="s">
        <v>145</v>
      </c>
      <c r="C58" s="119" t="s">
        <v>306</v>
      </c>
      <c r="D58" s="450"/>
      <c r="E58" s="451"/>
      <c r="F58" s="452"/>
      <c r="G58" s="453"/>
      <c r="H58" s="412"/>
      <c r="I58" s="454"/>
      <c r="J58" s="455"/>
      <c r="K58" s="400">
        <f t="shared" si="5"/>
        <v>0</v>
      </c>
      <c r="L58" s="456">
        <f t="shared" si="6"/>
        <v>0</v>
      </c>
      <c r="M58" s="524"/>
      <c r="O58" s="525"/>
    </row>
    <row r="59" spans="1:13" ht="12.75">
      <c r="A59" s="524"/>
      <c r="B59" s="137" t="s">
        <v>146</v>
      </c>
      <c r="C59" s="117" t="s">
        <v>307</v>
      </c>
      <c r="D59" s="435"/>
      <c r="E59" s="436"/>
      <c r="F59" s="437"/>
      <c r="G59" s="441"/>
      <c r="H59" s="410"/>
      <c r="I59" s="442"/>
      <c r="J59" s="439"/>
      <c r="K59" s="398">
        <f t="shared" si="5"/>
        <v>0</v>
      </c>
      <c r="L59" s="440">
        <f t="shared" si="6"/>
        <v>0</v>
      </c>
      <c r="M59" s="524"/>
    </row>
    <row r="60" spans="1:13" ht="12.75">
      <c r="A60" s="524"/>
      <c r="B60" s="138" t="s">
        <v>147</v>
      </c>
      <c r="C60" s="118" t="s">
        <v>308</v>
      </c>
      <c r="D60" s="443"/>
      <c r="E60" s="444"/>
      <c r="F60" s="445"/>
      <c r="G60" s="446"/>
      <c r="H60" s="411"/>
      <c r="I60" s="447"/>
      <c r="J60" s="448"/>
      <c r="K60" s="399">
        <f t="shared" si="5"/>
        <v>0</v>
      </c>
      <c r="L60" s="449">
        <f t="shared" si="6"/>
        <v>0</v>
      </c>
      <c r="M60" s="524"/>
    </row>
    <row r="61" spans="1:13" ht="12.75">
      <c r="A61" s="524"/>
      <c r="B61" s="136" t="s">
        <v>309</v>
      </c>
      <c r="C61" s="119" t="s">
        <v>310</v>
      </c>
      <c r="D61" s="450"/>
      <c r="E61" s="451"/>
      <c r="F61" s="452"/>
      <c r="G61" s="453"/>
      <c r="H61" s="412"/>
      <c r="I61" s="454"/>
      <c r="J61" s="455"/>
      <c r="K61" s="400">
        <f t="shared" si="5"/>
        <v>0</v>
      </c>
      <c r="L61" s="456">
        <f t="shared" si="6"/>
        <v>0</v>
      </c>
      <c r="M61" s="524"/>
    </row>
    <row r="62" spans="1:13" ht="12.75">
      <c r="A62" s="524"/>
      <c r="B62" s="137" t="s">
        <v>148</v>
      </c>
      <c r="C62" s="117" t="s">
        <v>311</v>
      </c>
      <c r="D62" s="435"/>
      <c r="E62" s="436"/>
      <c r="F62" s="437"/>
      <c r="G62" s="441"/>
      <c r="H62" s="410"/>
      <c r="I62" s="442"/>
      <c r="J62" s="439"/>
      <c r="K62" s="398">
        <f t="shared" si="5"/>
        <v>0</v>
      </c>
      <c r="L62" s="440">
        <f t="shared" si="6"/>
        <v>0</v>
      </c>
      <c r="M62" s="524"/>
    </row>
    <row r="63" spans="1:13" ht="12.75">
      <c r="A63" s="524"/>
      <c r="B63" s="138" t="s">
        <v>149</v>
      </c>
      <c r="C63" s="118" t="s">
        <v>312</v>
      </c>
      <c r="D63" s="443"/>
      <c r="E63" s="444"/>
      <c r="F63" s="445"/>
      <c r="G63" s="446"/>
      <c r="H63" s="411"/>
      <c r="I63" s="447"/>
      <c r="J63" s="448"/>
      <c r="K63" s="399">
        <f t="shared" si="5"/>
        <v>0</v>
      </c>
      <c r="L63" s="449">
        <f t="shared" si="6"/>
        <v>0</v>
      </c>
      <c r="M63" s="524"/>
    </row>
    <row r="64" spans="1:13" ht="12.75">
      <c r="A64" s="524"/>
      <c r="B64" s="136" t="s">
        <v>150</v>
      </c>
      <c r="C64" s="119" t="s">
        <v>313</v>
      </c>
      <c r="D64" s="450"/>
      <c r="E64" s="451"/>
      <c r="F64" s="452"/>
      <c r="G64" s="453"/>
      <c r="H64" s="412"/>
      <c r="I64" s="454"/>
      <c r="J64" s="455"/>
      <c r="K64" s="400">
        <f t="shared" si="5"/>
        <v>0</v>
      </c>
      <c r="L64" s="456">
        <f t="shared" si="6"/>
        <v>0</v>
      </c>
      <c r="M64" s="524"/>
    </row>
    <row r="65" spans="1:13" ht="12.75">
      <c r="A65" s="524"/>
      <c r="B65" s="137" t="s">
        <v>151</v>
      </c>
      <c r="C65" s="117" t="s">
        <v>314</v>
      </c>
      <c r="D65" s="435"/>
      <c r="E65" s="436"/>
      <c r="F65" s="437"/>
      <c r="G65" s="441"/>
      <c r="H65" s="410"/>
      <c r="I65" s="442"/>
      <c r="J65" s="439"/>
      <c r="K65" s="398">
        <f t="shared" si="5"/>
        <v>0</v>
      </c>
      <c r="L65" s="440">
        <f t="shared" si="6"/>
        <v>0</v>
      </c>
      <c r="M65" s="524"/>
    </row>
    <row r="66" spans="1:13" ht="12.75">
      <c r="A66" s="524"/>
      <c r="B66" s="138" t="s">
        <v>152</v>
      </c>
      <c r="C66" s="118" t="s">
        <v>315</v>
      </c>
      <c r="D66" s="443"/>
      <c r="E66" s="444"/>
      <c r="F66" s="445"/>
      <c r="G66" s="446"/>
      <c r="H66" s="411"/>
      <c r="I66" s="447"/>
      <c r="J66" s="448"/>
      <c r="K66" s="399">
        <f t="shared" si="5"/>
        <v>0</v>
      </c>
      <c r="L66" s="449">
        <f t="shared" si="6"/>
        <v>0</v>
      </c>
      <c r="M66" s="524"/>
    </row>
    <row r="67" spans="1:13" ht="12.75">
      <c r="A67" s="524"/>
      <c r="B67" s="136" t="s">
        <v>316</v>
      </c>
      <c r="C67" s="119" t="s">
        <v>317</v>
      </c>
      <c r="D67" s="450"/>
      <c r="E67" s="451"/>
      <c r="F67" s="452"/>
      <c r="G67" s="457"/>
      <c r="H67" s="412"/>
      <c r="I67" s="458"/>
      <c r="J67" s="459"/>
      <c r="K67" s="400">
        <f t="shared" si="5"/>
        <v>0</v>
      </c>
      <c r="L67" s="456">
        <f t="shared" si="6"/>
        <v>0</v>
      </c>
      <c r="M67" s="524"/>
    </row>
    <row r="68" spans="1:13" ht="12.75">
      <c r="A68" s="524"/>
      <c r="B68" s="137" t="s">
        <v>318</v>
      </c>
      <c r="C68" s="117" t="s">
        <v>319</v>
      </c>
      <c r="D68" s="435"/>
      <c r="E68" s="436"/>
      <c r="F68" s="437"/>
      <c r="G68" s="460"/>
      <c r="H68" s="410"/>
      <c r="I68" s="461"/>
      <c r="J68" s="462"/>
      <c r="K68" s="398">
        <f t="shared" si="5"/>
        <v>0</v>
      </c>
      <c r="L68" s="440">
        <f t="shared" si="6"/>
        <v>0</v>
      </c>
      <c r="M68" s="524"/>
    </row>
    <row r="69" spans="1:13" ht="12.75">
      <c r="A69" s="524"/>
      <c r="B69" s="138" t="s">
        <v>320</v>
      </c>
      <c r="C69" s="118" t="s">
        <v>321</v>
      </c>
      <c r="D69" s="443"/>
      <c r="E69" s="444"/>
      <c r="F69" s="445"/>
      <c r="G69" s="463"/>
      <c r="H69" s="411"/>
      <c r="I69" s="464"/>
      <c r="J69" s="465"/>
      <c r="K69" s="399">
        <f t="shared" si="5"/>
        <v>0</v>
      </c>
      <c r="L69" s="449">
        <f t="shared" si="6"/>
        <v>0</v>
      </c>
      <c r="M69" s="524"/>
    </row>
    <row r="70" spans="1:13" ht="12.75">
      <c r="A70" s="524"/>
      <c r="B70" s="136" t="s">
        <v>322</v>
      </c>
      <c r="C70" s="119" t="s">
        <v>134</v>
      </c>
      <c r="D70" s="450"/>
      <c r="E70" s="451"/>
      <c r="F70" s="452"/>
      <c r="G70" s="457"/>
      <c r="H70" s="412"/>
      <c r="I70" s="458"/>
      <c r="J70" s="459"/>
      <c r="K70" s="400">
        <f t="shared" si="5"/>
        <v>0</v>
      </c>
      <c r="L70" s="456">
        <f t="shared" si="6"/>
        <v>0</v>
      </c>
      <c r="M70" s="524"/>
    </row>
    <row r="71" spans="1:13" ht="12.75">
      <c r="A71" s="524"/>
      <c r="B71" s="137" t="s">
        <v>323</v>
      </c>
      <c r="C71" s="117" t="s">
        <v>135</v>
      </c>
      <c r="D71" s="435"/>
      <c r="E71" s="436"/>
      <c r="F71" s="437"/>
      <c r="G71" s="460"/>
      <c r="H71" s="410"/>
      <c r="I71" s="461"/>
      <c r="J71" s="462"/>
      <c r="K71" s="398">
        <f t="shared" si="5"/>
        <v>0</v>
      </c>
      <c r="L71" s="440">
        <f t="shared" si="6"/>
        <v>0</v>
      </c>
      <c r="M71" s="524"/>
    </row>
    <row r="72" spans="2:12" ht="12.75">
      <c r="B72" s="138" t="s">
        <v>324</v>
      </c>
      <c r="C72" s="118" t="s">
        <v>136</v>
      </c>
      <c r="D72" s="443"/>
      <c r="E72" s="444"/>
      <c r="F72" s="445"/>
      <c r="G72" s="463"/>
      <c r="H72" s="411"/>
      <c r="I72" s="464"/>
      <c r="J72" s="465"/>
      <c r="K72" s="399">
        <f t="shared" si="5"/>
        <v>0</v>
      </c>
      <c r="L72" s="449">
        <f t="shared" si="6"/>
        <v>0</v>
      </c>
    </row>
    <row r="73" spans="2:12" ht="12.75" customHeight="1">
      <c r="B73" s="136" t="s">
        <v>325</v>
      </c>
      <c r="C73" s="119" t="s">
        <v>137</v>
      </c>
      <c r="D73" s="450"/>
      <c r="E73" s="451"/>
      <c r="F73" s="452"/>
      <c r="G73" s="457"/>
      <c r="H73" s="412"/>
      <c r="I73" s="458"/>
      <c r="J73" s="459"/>
      <c r="K73" s="400">
        <f t="shared" si="5"/>
        <v>0</v>
      </c>
      <c r="L73" s="456">
        <f t="shared" si="6"/>
        <v>0</v>
      </c>
    </row>
    <row r="74" spans="2:12" ht="12.75" customHeight="1">
      <c r="B74" s="137" t="s">
        <v>326</v>
      </c>
      <c r="C74" s="117" t="s">
        <v>138</v>
      </c>
      <c r="D74" s="435"/>
      <c r="E74" s="436"/>
      <c r="F74" s="437"/>
      <c r="G74" s="460"/>
      <c r="H74" s="410"/>
      <c r="I74" s="461"/>
      <c r="J74" s="462"/>
      <c r="K74" s="398">
        <f t="shared" si="5"/>
        <v>0</v>
      </c>
      <c r="L74" s="440">
        <f t="shared" si="6"/>
        <v>0</v>
      </c>
    </row>
    <row r="75" spans="2:12" ht="12.75" customHeight="1">
      <c r="B75" s="138" t="s">
        <v>327</v>
      </c>
      <c r="C75" s="118" t="s">
        <v>139</v>
      </c>
      <c r="D75" s="443"/>
      <c r="E75" s="444"/>
      <c r="F75" s="445"/>
      <c r="G75" s="463"/>
      <c r="H75" s="411"/>
      <c r="I75" s="464"/>
      <c r="J75" s="465"/>
      <c r="K75" s="399">
        <f t="shared" si="5"/>
        <v>0</v>
      </c>
      <c r="L75" s="449">
        <f t="shared" si="6"/>
        <v>0</v>
      </c>
    </row>
    <row r="76" spans="2:12" ht="12.75" customHeight="1">
      <c r="B76" s="136" t="s">
        <v>328</v>
      </c>
      <c r="C76" s="119" t="s">
        <v>329</v>
      </c>
      <c r="D76" s="450"/>
      <c r="E76" s="451"/>
      <c r="F76" s="452"/>
      <c r="G76" s="457"/>
      <c r="H76" s="412"/>
      <c r="I76" s="458"/>
      <c r="J76" s="459"/>
      <c r="K76" s="400">
        <f t="shared" si="5"/>
        <v>0</v>
      </c>
      <c r="L76" s="456">
        <f t="shared" si="6"/>
        <v>0</v>
      </c>
    </row>
    <row r="77" spans="2:12" ht="12.75" customHeight="1">
      <c r="B77" s="137" t="s">
        <v>330</v>
      </c>
      <c r="C77" s="117" t="s">
        <v>331</v>
      </c>
      <c r="D77" s="435"/>
      <c r="E77" s="436"/>
      <c r="F77" s="437"/>
      <c r="G77" s="460"/>
      <c r="H77" s="410"/>
      <c r="I77" s="461"/>
      <c r="J77" s="462"/>
      <c r="K77" s="398">
        <f t="shared" si="5"/>
        <v>0</v>
      </c>
      <c r="L77" s="440">
        <f t="shared" si="6"/>
        <v>0</v>
      </c>
    </row>
    <row r="78" spans="2:12" ht="12.75">
      <c r="B78" s="138" t="s">
        <v>332</v>
      </c>
      <c r="C78" s="118" t="s">
        <v>333</v>
      </c>
      <c r="D78" s="443"/>
      <c r="E78" s="444"/>
      <c r="F78" s="445"/>
      <c r="G78" s="463"/>
      <c r="H78" s="411"/>
      <c r="I78" s="464"/>
      <c r="J78" s="465"/>
      <c r="K78" s="399">
        <f t="shared" si="5"/>
        <v>0</v>
      </c>
      <c r="L78" s="449">
        <f t="shared" si="6"/>
        <v>0</v>
      </c>
    </row>
    <row r="79" spans="2:12" ht="12.75">
      <c r="B79" s="136" t="s">
        <v>334</v>
      </c>
      <c r="C79" s="119" t="s">
        <v>335</v>
      </c>
      <c r="D79" s="450"/>
      <c r="E79" s="451"/>
      <c r="F79" s="452"/>
      <c r="G79" s="457"/>
      <c r="H79" s="412"/>
      <c r="I79" s="458"/>
      <c r="J79" s="459"/>
      <c r="K79" s="400">
        <f t="shared" si="5"/>
        <v>0</v>
      </c>
      <c r="L79" s="456">
        <f t="shared" si="6"/>
        <v>0</v>
      </c>
    </row>
    <row r="80" spans="2:12" ht="12.75">
      <c r="B80" s="137" t="s">
        <v>336</v>
      </c>
      <c r="C80" s="117" t="s">
        <v>337</v>
      </c>
      <c r="D80" s="435"/>
      <c r="E80" s="436"/>
      <c r="F80" s="437"/>
      <c r="G80" s="460"/>
      <c r="H80" s="410"/>
      <c r="I80" s="461"/>
      <c r="J80" s="462"/>
      <c r="K80" s="398">
        <f t="shared" si="5"/>
        <v>0</v>
      </c>
      <c r="L80" s="440">
        <f t="shared" si="6"/>
        <v>0</v>
      </c>
    </row>
    <row r="81" spans="2:12" ht="12.75">
      <c r="B81" s="138" t="s">
        <v>338</v>
      </c>
      <c r="C81" s="118" t="s">
        <v>339</v>
      </c>
      <c r="D81" s="443"/>
      <c r="E81" s="444"/>
      <c r="F81" s="445"/>
      <c r="G81" s="463"/>
      <c r="H81" s="411"/>
      <c r="I81" s="464"/>
      <c r="J81" s="465"/>
      <c r="K81" s="399">
        <f t="shared" si="5"/>
        <v>0</v>
      </c>
      <c r="L81" s="449">
        <f t="shared" si="6"/>
        <v>0</v>
      </c>
    </row>
    <row r="82" spans="2:12" ht="25.5">
      <c r="B82" s="393" t="s">
        <v>33</v>
      </c>
      <c r="C82" s="106" t="s">
        <v>227</v>
      </c>
      <c r="D82" s="466"/>
      <c r="E82" s="467"/>
      <c r="F82" s="468"/>
      <c r="G82" s="469"/>
      <c r="H82" s="413"/>
      <c r="I82" s="470"/>
      <c r="J82" s="415"/>
      <c r="K82" s="401">
        <f t="shared" si="5"/>
        <v>0</v>
      </c>
      <c r="L82" s="471">
        <f>F82+H82+J82</f>
        <v>0</v>
      </c>
    </row>
    <row r="83" spans="2:12" ht="12.75">
      <c r="B83" s="394" t="s">
        <v>37</v>
      </c>
      <c r="C83" s="116" t="s">
        <v>141</v>
      </c>
      <c r="D83" s="466"/>
      <c r="E83" s="467"/>
      <c r="F83" s="468"/>
      <c r="G83" s="469"/>
      <c r="H83" s="413"/>
      <c r="I83" s="470"/>
      <c r="J83" s="415"/>
      <c r="K83" s="401">
        <f t="shared" si="5"/>
        <v>0</v>
      </c>
      <c r="L83" s="471">
        <f>F83+H83+J83</f>
        <v>0</v>
      </c>
    </row>
    <row r="84" spans="2:12" ht="13.5" thickBot="1">
      <c r="B84" s="135" t="s">
        <v>69</v>
      </c>
      <c r="C84" s="395" t="s">
        <v>122</v>
      </c>
      <c r="D84" s="472">
        <f aca="true" t="shared" si="7" ref="D84:L84">D51+D82+D83</f>
        <v>0</v>
      </c>
      <c r="E84" s="473">
        <f t="shared" si="7"/>
        <v>0</v>
      </c>
      <c r="F84" s="474">
        <f t="shared" si="7"/>
        <v>0</v>
      </c>
      <c r="G84" s="475">
        <f t="shared" si="7"/>
        <v>0</v>
      </c>
      <c r="H84" s="414">
        <f t="shared" si="7"/>
        <v>0</v>
      </c>
      <c r="I84" s="476">
        <f t="shared" si="7"/>
        <v>0</v>
      </c>
      <c r="J84" s="416">
        <f t="shared" si="7"/>
        <v>0</v>
      </c>
      <c r="K84" s="402">
        <f t="shared" si="7"/>
        <v>0</v>
      </c>
      <c r="L84" s="477">
        <f t="shared" si="7"/>
        <v>0</v>
      </c>
    </row>
    <row r="85" spans="1:12" ht="13.5" thickTop="1">
      <c r="A85" s="101"/>
      <c r="B85" s="419"/>
      <c r="C85" s="420"/>
      <c r="D85" s="420"/>
      <c r="E85" s="417"/>
      <c r="F85" s="420"/>
      <c r="G85" s="417"/>
      <c r="H85" s="420"/>
      <c r="I85" s="417"/>
      <c r="J85" s="420"/>
      <c r="K85" s="417"/>
      <c r="L85" s="418"/>
    </row>
    <row r="86" spans="1:12" ht="12.75">
      <c r="A86" s="101"/>
      <c r="B86" s="642" t="str">
        <f>CONCATENATE("Планирано у"," ",'Poc.strana'!C25,". години")</f>
        <v>Планирано у 2023. години</v>
      </c>
      <c r="C86" s="643"/>
      <c r="D86" s="643"/>
      <c r="E86" s="643"/>
      <c r="F86" s="643"/>
      <c r="G86" s="643"/>
      <c r="H86" s="643"/>
      <c r="I86" s="643"/>
      <c r="J86" s="643"/>
      <c r="K86" s="643"/>
      <c r="L86" s="102"/>
    </row>
    <row r="87" spans="1:13" ht="12.75">
      <c r="A87" s="524"/>
      <c r="B87" s="427">
        <v>1</v>
      </c>
      <c r="C87" s="144" t="s">
        <v>140</v>
      </c>
      <c r="D87" s="144">
        <f aca="true" t="shared" si="8" ref="D87:J87">SUM(D88:D117)</f>
        <v>0</v>
      </c>
      <c r="E87" s="428">
        <f t="shared" si="8"/>
        <v>0</v>
      </c>
      <c r="F87" s="429">
        <f t="shared" si="8"/>
        <v>0</v>
      </c>
      <c r="G87" s="430">
        <f t="shared" si="8"/>
        <v>0</v>
      </c>
      <c r="H87" s="431">
        <f t="shared" si="8"/>
        <v>0</v>
      </c>
      <c r="I87" s="432">
        <f t="shared" si="8"/>
        <v>0</v>
      </c>
      <c r="J87" s="433">
        <f t="shared" si="8"/>
        <v>0</v>
      </c>
      <c r="K87" s="428">
        <f>SUM(K88:K117)</f>
        <v>0</v>
      </c>
      <c r="L87" s="434">
        <f>SUM(L88:L117)</f>
        <v>0</v>
      </c>
      <c r="M87" s="524"/>
    </row>
    <row r="88" spans="1:13" ht="12.75">
      <c r="A88" s="524"/>
      <c r="B88" s="136" t="s">
        <v>30</v>
      </c>
      <c r="C88" s="119" t="s">
        <v>300</v>
      </c>
      <c r="D88" s="435"/>
      <c r="E88" s="436"/>
      <c r="F88" s="437"/>
      <c r="G88" s="397"/>
      <c r="H88" s="410"/>
      <c r="I88" s="438"/>
      <c r="J88" s="439"/>
      <c r="K88" s="398">
        <f aca="true" t="shared" si="9" ref="K88:K119">E88+G88+I88</f>
        <v>0</v>
      </c>
      <c r="L88" s="440">
        <f aca="true" t="shared" si="10" ref="L88:L117">F88+H88+J88</f>
        <v>0</v>
      </c>
      <c r="M88" s="524"/>
    </row>
    <row r="89" spans="1:13" ht="12.75">
      <c r="A89" s="524"/>
      <c r="B89" s="137" t="s">
        <v>31</v>
      </c>
      <c r="C89" s="117" t="s">
        <v>301</v>
      </c>
      <c r="D89" s="435"/>
      <c r="E89" s="436"/>
      <c r="F89" s="437"/>
      <c r="G89" s="441"/>
      <c r="H89" s="410"/>
      <c r="I89" s="442"/>
      <c r="J89" s="439"/>
      <c r="K89" s="398">
        <f t="shared" si="9"/>
        <v>0</v>
      </c>
      <c r="L89" s="440">
        <f t="shared" si="10"/>
        <v>0</v>
      </c>
      <c r="M89" s="524"/>
    </row>
    <row r="90" spans="1:13" ht="12.75">
      <c r="A90" s="524"/>
      <c r="B90" s="138" t="s">
        <v>32</v>
      </c>
      <c r="C90" s="118" t="s">
        <v>302</v>
      </c>
      <c r="D90" s="443"/>
      <c r="E90" s="444"/>
      <c r="F90" s="445"/>
      <c r="G90" s="446"/>
      <c r="H90" s="411"/>
      <c r="I90" s="447"/>
      <c r="J90" s="448"/>
      <c r="K90" s="399">
        <f t="shared" si="9"/>
        <v>0</v>
      </c>
      <c r="L90" s="449">
        <f t="shared" si="10"/>
        <v>0</v>
      </c>
      <c r="M90" s="524"/>
    </row>
    <row r="91" spans="1:13" ht="12.75">
      <c r="A91" s="524"/>
      <c r="B91" s="136" t="s">
        <v>142</v>
      </c>
      <c r="C91" s="119" t="s">
        <v>303</v>
      </c>
      <c r="D91" s="435"/>
      <c r="E91" s="436"/>
      <c r="F91" s="437"/>
      <c r="G91" s="397"/>
      <c r="H91" s="410"/>
      <c r="I91" s="438"/>
      <c r="J91" s="439"/>
      <c r="K91" s="398">
        <f t="shared" si="9"/>
        <v>0</v>
      </c>
      <c r="L91" s="440">
        <f t="shared" si="10"/>
        <v>0</v>
      </c>
      <c r="M91" s="524"/>
    </row>
    <row r="92" spans="1:13" ht="12.75">
      <c r="A92" s="524"/>
      <c r="B92" s="137" t="s">
        <v>143</v>
      </c>
      <c r="C92" s="117" t="s">
        <v>304</v>
      </c>
      <c r="D92" s="435"/>
      <c r="E92" s="436"/>
      <c r="F92" s="437"/>
      <c r="G92" s="441"/>
      <c r="H92" s="410"/>
      <c r="I92" s="442"/>
      <c r="J92" s="439"/>
      <c r="K92" s="398">
        <f t="shared" si="9"/>
        <v>0</v>
      </c>
      <c r="L92" s="440">
        <f t="shared" si="10"/>
        <v>0</v>
      </c>
      <c r="M92" s="524"/>
    </row>
    <row r="93" spans="1:13" ht="12.75">
      <c r="A93" s="524"/>
      <c r="B93" s="138" t="s">
        <v>144</v>
      </c>
      <c r="C93" s="118" t="s">
        <v>305</v>
      </c>
      <c r="D93" s="443"/>
      <c r="E93" s="444"/>
      <c r="F93" s="445"/>
      <c r="G93" s="446"/>
      <c r="H93" s="411"/>
      <c r="I93" s="447"/>
      <c r="J93" s="448"/>
      <c r="K93" s="399">
        <f t="shared" si="9"/>
        <v>0</v>
      </c>
      <c r="L93" s="449">
        <f t="shared" si="10"/>
        <v>0</v>
      </c>
      <c r="M93" s="524"/>
    </row>
    <row r="94" spans="1:15" ht="12.75">
      <c r="A94" s="524"/>
      <c r="B94" s="136" t="s">
        <v>145</v>
      </c>
      <c r="C94" s="119" t="s">
        <v>306</v>
      </c>
      <c r="D94" s="450"/>
      <c r="E94" s="451"/>
      <c r="F94" s="452"/>
      <c r="G94" s="453"/>
      <c r="H94" s="412"/>
      <c r="I94" s="454"/>
      <c r="J94" s="455"/>
      <c r="K94" s="400">
        <f t="shared" si="9"/>
        <v>0</v>
      </c>
      <c r="L94" s="456">
        <f t="shared" si="10"/>
        <v>0</v>
      </c>
      <c r="M94" s="524"/>
      <c r="O94" s="525"/>
    </row>
    <row r="95" spans="1:13" ht="12.75">
      <c r="A95" s="524"/>
      <c r="B95" s="137" t="s">
        <v>146</v>
      </c>
      <c r="C95" s="117" t="s">
        <v>307</v>
      </c>
      <c r="D95" s="435"/>
      <c r="E95" s="436"/>
      <c r="F95" s="437"/>
      <c r="G95" s="441"/>
      <c r="H95" s="410"/>
      <c r="I95" s="442"/>
      <c r="J95" s="439"/>
      <c r="K95" s="398">
        <f t="shared" si="9"/>
        <v>0</v>
      </c>
      <c r="L95" s="440">
        <f t="shared" si="10"/>
        <v>0</v>
      </c>
      <c r="M95" s="524"/>
    </row>
    <row r="96" spans="1:13" ht="12.75">
      <c r="A96" s="524"/>
      <c r="B96" s="138" t="s">
        <v>147</v>
      </c>
      <c r="C96" s="118" t="s">
        <v>308</v>
      </c>
      <c r="D96" s="443"/>
      <c r="E96" s="444"/>
      <c r="F96" s="445"/>
      <c r="G96" s="446"/>
      <c r="H96" s="411"/>
      <c r="I96" s="447"/>
      <c r="J96" s="448"/>
      <c r="K96" s="399">
        <f t="shared" si="9"/>
        <v>0</v>
      </c>
      <c r="L96" s="449">
        <f t="shared" si="10"/>
        <v>0</v>
      </c>
      <c r="M96" s="524"/>
    </row>
    <row r="97" spans="1:13" ht="12.75">
      <c r="A97" s="524"/>
      <c r="B97" s="136" t="s">
        <v>309</v>
      </c>
      <c r="C97" s="119" t="s">
        <v>310</v>
      </c>
      <c r="D97" s="450"/>
      <c r="E97" s="451"/>
      <c r="F97" s="452"/>
      <c r="G97" s="453"/>
      <c r="H97" s="412"/>
      <c r="I97" s="454"/>
      <c r="J97" s="455"/>
      <c r="K97" s="400">
        <f t="shared" si="9"/>
        <v>0</v>
      </c>
      <c r="L97" s="456">
        <f t="shared" si="10"/>
        <v>0</v>
      </c>
      <c r="M97" s="524"/>
    </row>
    <row r="98" spans="1:13" ht="12.75">
      <c r="A98" s="524"/>
      <c r="B98" s="137" t="s">
        <v>148</v>
      </c>
      <c r="C98" s="117" t="s">
        <v>311</v>
      </c>
      <c r="D98" s="435"/>
      <c r="E98" s="436"/>
      <c r="F98" s="437"/>
      <c r="G98" s="441"/>
      <c r="H98" s="410"/>
      <c r="I98" s="442"/>
      <c r="J98" s="439"/>
      <c r="K98" s="398">
        <f t="shared" si="9"/>
        <v>0</v>
      </c>
      <c r="L98" s="440">
        <f t="shared" si="10"/>
        <v>0</v>
      </c>
      <c r="M98" s="524"/>
    </row>
    <row r="99" spans="1:13" ht="12.75">
      <c r="A99" s="524"/>
      <c r="B99" s="138" t="s">
        <v>149</v>
      </c>
      <c r="C99" s="118" t="s">
        <v>312</v>
      </c>
      <c r="D99" s="443"/>
      <c r="E99" s="444"/>
      <c r="F99" s="445"/>
      <c r="G99" s="446"/>
      <c r="H99" s="411"/>
      <c r="I99" s="447"/>
      <c r="J99" s="448"/>
      <c r="K99" s="399">
        <f t="shared" si="9"/>
        <v>0</v>
      </c>
      <c r="L99" s="449">
        <f t="shared" si="10"/>
        <v>0</v>
      </c>
      <c r="M99" s="524"/>
    </row>
    <row r="100" spans="1:13" ht="12.75">
      <c r="A100" s="524"/>
      <c r="B100" s="136" t="s">
        <v>150</v>
      </c>
      <c r="C100" s="119" t="s">
        <v>313</v>
      </c>
      <c r="D100" s="450"/>
      <c r="E100" s="451"/>
      <c r="F100" s="452"/>
      <c r="G100" s="453"/>
      <c r="H100" s="412"/>
      <c r="I100" s="454"/>
      <c r="J100" s="455"/>
      <c r="K100" s="400">
        <f t="shared" si="9"/>
        <v>0</v>
      </c>
      <c r="L100" s="456">
        <f t="shared" si="10"/>
        <v>0</v>
      </c>
      <c r="M100" s="524"/>
    </row>
    <row r="101" spans="1:13" ht="12.75">
      <c r="A101" s="524"/>
      <c r="B101" s="137" t="s">
        <v>151</v>
      </c>
      <c r="C101" s="117" t="s">
        <v>314</v>
      </c>
      <c r="D101" s="435"/>
      <c r="E101" s="436"/>
      <c r="F101" s="437"/>
      <c r="G101" s="441"/>
      <c r="H101" s="410"/>
      <c r="I101" s="442"/>
      <c r="J101" s="439"/>
      <c r="K101" s="398">
        <f t="shared" si="9"/>
        <v>0</v>
      </c>
      <c r="L101" s="440">
        <f t="shared" si="10"/>
        <v>0</v>
      </c>
      <c r="M101" s="524"/>
    </row>
    <row r="102" spans="1:13" ht="12.75">
      <c r="A102" s="524"/>
      <c r="B102" s="138" t="s">
        <v>152</v>
      </c>
      <c r="C102" s="118" t="s">
        <v>315</v>
      </c>
      <c r="D102" s="443"/>
      <c r="E102" s="444"/>
      <c r="F102" s="445"/>
      <c r="G102" s="446"/>
      <c r="H102" s="411"/>
      <c r="I102" s="447"/>
      <c r="J102" s="448"/>
      <c r="K102" s="399">
        <f t="shared" si="9"/>
        <v>0</v>
      </c>
      <c r="L102" s="449">
        <f t="shared" si="10"/>
        <v>0</v>
      </c>
      <c r="M102" s="524"/>
    </row>
    <row r="103" spans="1:13" ht="12.75">
      <c r="A103" s="524"/>
      <c r="B103" s="136" t="s">
        <v>316</v>
      </c>
      <c r="C103" s="119" t="s">
        <v>317</v>
      </c>
      <c r="D103" s="450"/>
      <c r="E103" s="451"/>
      <c r="F103" s="452"/>
      <c r="G103" s="457"/>
      <c r="H103" s="412"/>
      <c r="I103" s="458"/>
      <c r="J103" s="459"/>
      <c r="K103" s="400">
        <f t="shared" si="9"/>
        <v>0</v>
      </c>
      <c r="L103" s="456">
        <f t="shared" si="10"/>
        <v>0</v>
      </c>
      <c r="M103" s="524"/>
    </row>
    <row r="104" spans="1:13" ht="12.75">
      <c r="A104" s="524"/>
      <c r="B104" s="137" t="s">
        <v>318</v>
      </c>
      <c r="C104" s="117" t="s">
        <v>319</v>
      </c>
      <c r="D104" s="435"/>
      <c r="E104" s="436"/>
      <c r="F104" s="437"/>
      <c r="G104" s="460"/>
      <c r="H104" s="410"/>
      <c r="I104" s="461"/>
      <c r="J104" s="462"/>
      <c r="K104" s="398">
        <f t="shared" si="9"/>
        <v>0</v>
      </c>
      <c r="L104" s="440">
        <f t="shared" si="10"/>
        <v>0</v>
      </c>
      <c r="M104" s="524"/>
    </row>
    <row r="105" spans="1:13" ht="12.75">
      <c r="A105" s="524"/>
      <c r="B105" s="138" t="s">
        <v>320</v>
      </c>
      <c r="C105" s="118" t="s">
        <v>321</v>
      </c>
      <c r="D105" s="443"/>
      <c r="E105" s="444"/>
      <c r="F105" s="445"/>
      <c r="G105" s="463"/>
      <c r="H105" s="411"/>
      <c r="I105" s="464"/>
      <c r="J105" s="465"/>
      <c r="K105" s="399">
        <f t="shared" si="9"/>
        <v>0</v>
      </c>
      <c r="L105" s="449">
        <f t="shared" si="10"/>
        <v>0</v>
      </c>
      <c r="M105" s="524"/>
    </row>
    <row r="106" spans="1:13" ht="12.75">
      <c r="A106" s="524"/>
      <c r="B106" s="136" t="s">
        <v>322</v>
      </c>
      <c r="C106" s="119" t="s">
        <v>134</v>
      </c>
      <c r="D106" s="450"/>
      <c r="E106" s="451"/>
      <c r="F106" s="452"/>
      <c r="G106" s="457"/>
      <c r="H106" s="412"/>
      <c r="I106" s="458"/>
      <c r="J106" s="459"/>
      <c r="K106" s="400">
        <f t="shared" si="9"/>
        <v>0</v>
      </c>
      <c r="L106" s="456">
        <f t="shared" si="10"/>
        <v>0</v>
      </c>
      <c r="M106" s="524"/>
    </row>
    <row r="107" spans="1:13" ht="12.75">
      <c r="A107" s="524"/>
      <c r="B107" s="137" t="s">
        <v>323</v>
      </c>
      <c r="C107" s="117" t="s">
        <v>135</v>
      </c>
      <c r="D107" s="435"/>
      <c r="E107" s="436"/>
      <c r="F107" s="437"/>
      <c r="G107" s="460"/>
      <c r="H107" s="410"/>
      <c r="I107" s="461"/>
      <c r="J107" s="462"/>
      <c r="K107" s="398">
        <f t="shared" si="9"/>
        <v>0</v>
      </c>
      <c r="L107" s="440">
        <f t="shared" si="10"/>
        <v>0</v>
      </c>
      <c r="M107" s="524"/>
    </row>
    <row r="108" spans="2:12" ht="12.75">
      <c r="B108" s="138" t="s">
        <v>324</v>
      </c>
      <c r="C108" s="118" t="s">
        <v>136</v>
      </c>
      <c r="D108" s="443"/>
      <c r="E108" s="444"/>
      <c r="F108" s="445"/>
      <c r="G108" s="463"/>
      <c r="H108" s="411"/>
      <c r="I108" s="464"/>
      <c r="J108" s="465"/>
      <c r="K108" s="399">
        <f t="shared" si="9"/>
        <v>0</v>
      </c>
      <c r="L108" s="449">
        <f t="shared" si="10"/>
        <v>0</v>
      </c>
    </row>
    <row r="109" spans="2:12" ht="12.75" customHeight="1">
      <c r="B109" s="136" t="s">
        <v>325</v>
      </c>
      <c r="C109" s="119" t="s">
        <v>137</v>
      </c>
      <c r="D109" s="450"/>
      <c r="E109" s="451"/>
      <c r="F109" s="452"/>
      <c r="G109" s="457"/>
      <c r="H109" s="412"/>
      <c r="I109" s="458"/>
      <c r="J109" s="459"/>
      <c r="K109" s="400">
        <f t="shared" si="9"/>
        <v>0</v>
      </c>
      <c r="L109" s="456">
        <f t="shared" si="10"/>
        <v>0</v>
      </c>
    </row>
    <row r="110" spans="2:12" ht="12.75" customHeight="1">
      <c r="B110" s="137" t="s">
        <v>326</v>
      </c>
      <c r="C110" s="117" t="s">
        <v>138</v>
      </c>
      <c r="D110" s="435"/>
      <c r="E110" s="436"/>
      <c r="F110" s="437"/>
      <c r="G110" s="460"/>
      <c r="H110" s="410"/>
      <c r="I110" s="461"/>
      <c r="J110" s="462"/>
      <c r="K110" s="398">
        <f t="shared" si="9"/>
        <v>0</v>
      </c>
      <c r="L110" s="440">
        <f t="shared" si="10"/>
        <v>0</v>
      </c>
    </row>
    <row r="111" spans="2:12" ht="12.75" customHeight="1">
      <c r="B111" s="138" t="s">
        <v>327</v>
      </c>
      <c r="C111" s="118" t="s">
        <v>139</v>
      </c>
      <c r="D111" s="443"/>
      <c r="E111" s="444"/>
      <c r="F111" s="445"/>
      <c r="G111" s="463"/>
      <c r="H111" s="411"/>
      <c r="I111" s="464"/>
      <c r="J111" s="465"/>
      <c r="K111" s="399">
        <f t="shared" si="9"/>
        <v>0</v>
      </c>
      <c r="L111" s="449">
        <f t="shared" si="10"/>
        <v>0</v>
      </c>
    </row>
    <row r="112" spans="2:12" ht="12.75" customHeight="1">
      <c r="B112" s="136" t="s">
        <v>328</v>
      </c>
      <c r="C112" s="119" t="s">
        <v>329</v>
      </c>
      <c r="D112" s="450"/>
      <c r="E112" s="451"/>
      <c r="F112" s="452"/>
      <c r="G112" s="457"/>
      <c r="H112" s="412"/>
      <c r="I112" s="458"/>
      <c r="J112" s="459"/>
      <c r="K112" s="400">
        <f t="shared" si="9"/>
        <v>0</v>
      </c>
      <c r="L112" s="456">
        <f t="shared" si="10"/>
        <v>0</v>
      </c>
    </row>
    <row r="113" spans="2:12" ht="12.75" customHeight="1">
      <c r="B113" s="137" t="s">
        <v>330</v>
      </c>
      <c r="C113" s="117" t="s">
        <v>331</v>
      </c>
      <c r="D113" s="435"/>
      <c r="E113" s="436"/>
      <c r="F113" s="437"/>
      <c r="G113" s="460"/>
      <c r="H113" s="410"/>
      <c r="I113" s="461"/>
      <c r="J113" s="462"/>
      <c r="K113" s="398">
        <f t="shared" si="9"/>
        <v>0</v>
      </c>
      <c r="L113" s="440">
        <f t="shared" si="10"/>
        <v>0</v>
      </c>
    </row>
    <row r="114" spans="2:12" ht="12.75">
      <c r="B114" s="138" t="s">
        <v>332</v>
      </c>
      <c r="C114" s="118" t="s">
        <v>333</v>
      </c>
      <c r="D114" s="443"/>
      <c r="E114" s="444"/>
      <c r="F114" s="445"/>
      <c r="G114" s="463"/>
      <c r="H114" s="411"/>
      <c r="I114" s="464"/>
      <c r="J114" s="465"/>
      <c r="K114" s="399">
        <f t="shared" si="9"/>
        <v>0</v>
      </c>
      <c r="L114" s="449">
        <f t="shared" si="10"/>
        <v>0</v>
      </c>
    </row>
    <row r="115" spans="2:12" ht="12.75">
      <c r="B115" s="136" t="s">
        <v>334</v>
      </c>
      <c r="C115" s="119" t="s">
        <v>335</v>
      </c>
      <c r="D115" s="450"/>
      <c r="E115" s="451"/>
      <c r="F115" s="452"/>
      <c r="G115" s="457"/>
      <c r="H115" s="412"/>
      <c r="I115" s="458"/>
      <c r="J115" s="459"/>
      <c r="K115" s="400">
        <f t="shared" si="9"/>
        <v>0</v>
      </c>
      <c r="L115" s="456">
        <f t="shared" si="10"/>
        <v>0</v>
      </c>
    </row>
    <row r="116" spans="2:12" ht="12.75">
      <c r="B116" s="137" t="s">
        <v>336</v>
      </c>
      <c r="C116" s="117" t="s">
        <v>337</v>
      </c>
      <c r="D116" s="435"/>
      <c r="E116" s="436"/>
      <c r="F116" s="437"/>
      <c r="G116" s="460"/>
      <c r="H116" s="410"/>
      <c r="I116" s="461"/>
      <c r="J116" s="462"/>
      <c r="K116" s="398">
        <f t="shared" si="9"/>
        <v>0</v>
      </c>
      <c r="L116" s="440">
        <f t="shared" si="10"/>
        <v>0</v>
      </c>
    </row>
    <row r="117" spans="2:12" ht="12.75">
      <c r="B117" s="138" t="s">
        <v>338</v>
      </c>
      <c r="C117" s="118" t="s">
        <v>339</v>
      </c>
      <c r="D117" s="443"/>
      <c r="E117" s="444"/>
      <c r="F117" s="445"/>
      <c r="G117" s="463"/>
      <c r="H117" s="411"/>
      <c r="I117" s="464"/>
      <c r="J117" s="465"/>
      <c r="K117" s="399">
        <f t="shared" si="9"/>
        <v>0</v>
      </c>
      <c r="L117" s="449">
        <f t="shared" si="10"/>
        <v>0</v>
      </c>
    </row>
    <row r="118" spans="2:12" ht="25.5">
      <c r="B118" s="393" t="s">
        <v>33</v>
      </c>
      <c r="C118" s="106" t="s">
        <v>227</v>
      </c>
      <c r="D118" s="466"/>
      <c r="E118" s="467"/>
      <c r="F118" s="468"/>
      <c r="G118" s="469"/>
      <c r="H118" s="413"/>
      <c r="I118" s="470"/>
      <c r="J118" s="415"/>
      <c r="K118" s="401">
        <f t="shared" si="9"/>
        <v>0</v>
      </c>
      <c r="L118" s="471">
        <f>F118+H118+J118</f>
        <v>0</v>
      </c>
    </row>
    <row r="119" spans="2:12" ht="12.75">
      <c r="B119" s="394" t="s">
        <v>37</v>
      </c>
      <c r="C119" s="116" t="s">
        <v>141</v>
      </c>
      <c r="D119" s="466"/>
      <c r="E119" s="467"/>
      <c r="F119" s="468"/>
      <c r="G119" s="469"/>
      <c r="H119" s="413"/>
      <c r="I119" s="470"/>
      <c r="J119" s="415"/>
      <c r="K119" s="401">
        <f t="shared" si="9"/>
        <v>0</v>
      </c>
      <c r="L119" s="471">
        <f>F119+H119+J119</f>
        <v>0</v>
      </c>
    </row>
    <row r="120" spans="2:12" ht="13.5" thickBot="1">
      <c r="B120" s="135" t="s">
        <v>69</v>
      </c>
      <c r="C120" s="395" t="s">
        <v>122</v>
      </c>
      <c r="D120" s="472">
        <f aca="true" t="shared" si="11" ref="D120:L120">D87+D118+D119</f>
        <v>0</v>
      </c>
      <c r="E120" s="473">
        <f t="shared" si="11"/>
        <v>0</v>
      </c>
      <c r="F120" s="474">
        <f t="shared" si="11"/>
        <v>0</v>
      </c>
      <c r="G120" s="475">
        <f t="shared" si="11"/>
        <v>0</v>
      </c>
      <c r="H120" s="414">
        <f t="shared" si="11"/>
        <v>0</v>
      </c>
      <c r="I120" s="476">
        <f t="shared" si="11"/>
        <v>0</v>
      </c>
      <c r="J120" s="416">
        <f t="shared" si="11"/>
        <v>0</v>
      </c>
      <c r="K120" s="402">
        <f t="shared" si="11"/>
        <v>0</v>
      </c>
      <c r="L120" s="477">
        <f t="shared" si="11"/>
        <v>0</v>
      </c>
    </row>
    <row r="121" spans="2:12" ht="13.5" thickTop="1">
      <c r="B121" s="526" t="s">
        <v>340</v>
      </c>
      <c r="C121" s="527"/>
      <c r="D121" s="528"/>
      <c r="E121" s="529"/>
      <c r="F121" s="530"/>
      <c r="G121" s="528"/>
      <c r="H121" s="530"/>
      <c r="I121" s="528"/>
      <c r="J121" s="530"/>
      <c r="K121" s="528"/>
      <c r="L121" s="530"/>
    </row>
    <row r="122" spans="2:12" ht="12.75">
      <c r="B122" s="531" t="s">
        <v>341</v>
      </c>
      <c r="C122" s="532" t="s">
        <v>342</v>
      </c>
      <c r="D122" s="528"/>
      <c r="E122" s="529"/>
      <c r="F122" s="530"/>
      <c r="G122" s="528"/>
      <c r="H122" s="530"/>
      <c r="I122" s="528"/>
      <c r="J122" s="530"/>
      <c r="K122" s="528"/>
      <c r="L122" s="530"/>
    </row>
    <row r="123" spans="2:12" ht="12.75">
      <c r="B123" s="533" t="s">
        <v>228</v>
      </c>
      <c r="C123" s="534" t="s">
        <v>229</v>
      </c>
      <c r="D123" s="524"/>
      <c r="E123" s="524"/>
      <c r="F123" s="524"/>
      <c r="G123" s="524"/>
      <c r="H123" s="524"/>
      <c r="I123" s="524"/>
      <c r="J123" s="524"/>
      <c r="K123" s="524"/>
      <c r="L123" s="524"/>
    </row>
    <row r="124" spans="2:12" ht="12.75">
      <c r="B124" s="524"/>
      <c r="C124" s="647" t="s">
        <v>230</v>
      </c>
      <c r="D124" s="647"/>
      <c r="E124" s="647"/>
      <c r="F124" s="647"/>
      <c r="G124" s="647"/>
      <c r="H124" s="647"/>
      <c r="I124" s="647"/>
      <c r="J124" s="647"/>
      <c r="K124" s="647"/>
      <c r="L124" s="647"/>
    </row>
    <row r="125" spans="2:12" ht="13.5" customHeight="1">
      <c r="B125" s="524"/>
      <c r="C125" s="647" t="s">
        <v>231</v>
      </c>
      <c r="D125" s="647"/>
      <c r="E125" s="647"/>
      <c r="F125" s="647"/>
      <c r="G125" s="647"/>
      <c r="H125" s="647"/>
      <c r="I125" s="647"/>
      <c r="J125" s="647"/>
      <c r="K125" s="647"/>
      <c r="L125" s="647"/>
    </row>
    <row r="126" spans="2:12" ht="12" customHeight="1">
      <c r="B126" s="524"/>
      <c r="C126" s="647" t="s">
        <v>232</v>
      </c>
      <c r="D126" s="647"/>
      <c r="E126" s="647"/>
      <c r="F126" s="647"/>
      <c r="G126" s="647"/>
      <c r="H126" s="647"/>
      <c r="I126" s="647"/>
      <c r="J126" s="647"/>
      <c r="K126" s="647"/>
      <c r="L126" s="647"/>
    </row>
    <row r="127" spans="2:12" ht="12.75">
      <c r="B127" s="524"/>
      <c r="C127" s="625" t="s">
        <v>233</v>
      </c>
      <c r="D127" s="625"/>
      <c r="E127" s="625"/>
      <c r="F127" s="625"/>
      <c r="G127" s="625"/>
      <c r="H127" s="625"/>
      <c r="I127" s="625"/>
      <c r="J127" s="625"/>
      <c r="K127" s="625"/>
      <c r="L127" s="625"/>
    </row>
    <row r="128" spans="2:12" ht="12.75">
      <c r="B128" s="524"/>
      <c r="C128" s="626" t="s">
        <v>234</v>
      </c>
      <c r="D128" s="626"/>
      <c r="E128" s="626"/>
      <c r="F128" s="626"/>
      <c r="G128" s="626"/>
      <c r="H128" s="626"/>
      <c r="I128" s="626"/>
      <c r="J128" s="626"/>
      <c r="K128" s="626"/>
      <c r="L128" s="626"/>
    </row>
  </sheetData>
  <sheetProtection/>
  <mergeCells count="18">
    <mergeCell ref="E11:E12"/>
    <mergeCell ref="I11:I12"/>
    <mergeCell ref="K11:K12"/>
    <mergeCell ref="B86:K86"/>
    <mergeCell ref="B14:L14"/>
    <mergeCell ref="C126:L126"/>
    <mergeCell ref="C124:L124"/>
    <mergeCell ref="C125:L125"/>
    <mergeCell ref="C127:L127"/>
    <mergeCell ref="C128:L128"/>
    <mergeCell ref="B7:K7"/>
    <mergeCell ref="B10:B12"/>
    <mergeCell ref="C10:C12"/>
    <mergeCell ref="G11:G12"/>
    <mergeCell ref="D10:D12"/>
    <mergeCell ref="E10:H10"/>
    <mergeCell ref="I10:J10"/>
    <mergeCell ref="K10:L10"/>
  </mergeCells>
  <printOptions horizontalCentered="1"/>
  <pageMargins left="0.25" right="0.2" top="0.37" bottom="0.39" header="0.17" footer="0.16"/>
  <pageSetup horizontalDpi="600" verticalDpi="600" orientation="portrait" paperSize="9" scale="71" r:id="rId1"/>
  <headerFooter alignWithMargins="0"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75" customWidth="1"/>
    <col min="2" max="2" width="7.7109375" style="373" customWidth="1"/>
    <col min="3" max="3" width="10.7109375" style="373" customWidth="1"/>
    <col min="4" max="4" width="44.7109375" style="375" customWidth="1"/>
    <col min="5" max="5" width="16.7109375" style="373" customWidth="1"/>
    <col min="6" max="6" width="2.57421875" style="375" customWidth="1"/>
    <col min="7" max="16384" width="9.140625" style="375" customWidth="1"/>
  </cols>
  <sheetData>
    <row r="1" spans="1:6" ht="18" customHeight="1">
      <c r="A1" s="372" t="s">
        <v>1</v>
      </c>
      <c r="C1" s="374"/>
      <c r="D1" s="374"/>
      <c r="F1" s="374"/>
    </row>
    <row r="2" spans="1:6" ht="12" customHeight="1">
      <c r="A2" s="374"/>
      <c r="C2" s="374"/>
      <c r="D2" s="374"/>
      <c r="F2" s="374"/>
    </row>
    <row r="3" spans="1:6" ht="10.5" customHeight="1">
      <c r="A3" s="374"/>
      <c r="C3" s="374"/>
      <c r="D3" s="374"/>
      <c r="F3" s="374"/>
    </row>
    <row r="4" spans="1:6" ht="10.5" customHeight="1">
      <c r="A4" s="374"/>
      <c r="C4" s="374"/>
      <c r="D4" s="374"/>
      <c r="F4" s="374"/>
    </row>
    <row r="5" spans="1:6" ht="10.5" customHeight="1">
      <c r="A5" s="374"/>
      <c r="C5" s="374"/>
      <c r="D5" s="374"/>
      <c r="F5" s="374"/>
    </row>
    <row r="6" spans="1:6" ht="10.5" customHeight="1">
      <c r="A6" s="374"/>
      <c r="C6" s="374"/>
      <c r="D6" s="374"/>
      <c r="F6" s="374"/>
    </row>
    <row r="7" spans="1:6" ht="12.75">
      <c r="A7" s="374"/>
      <c r="B7" s="557" t="s">
        <v>212</v>
      </c>
      <c r="C7" s="557"/>
      <c r="D7" s="557"/>
      <c r="E7" s="557"/>
      <c r="F7" s="374"/>
    </row>
    <row r="8" spans="1:6" ht="11.25" customHeight="1">
      <c r="A8" s="374"/>
      <c r="C8" s="374"/>
      <c r="D8" s="374"/>
      <c r="F8" s="374"/>
    </row>
    <row r="9" spans="1:6" ht="13.5" thickBot="1">
      <c r="A9" s="374"/>
      <c r="C9" s="374"/>
      <c r="D9" s="374"/>
      <c r="F9" s="374"/>
    </row>
    <row r="10" spans="1:6" s="373" customFormat="1" ht="37.5" customHeight="1" thickTop="1">
      <c r="A10" s="374"/>
      <c r="B10" s="558" t="s">
        <v>0</v>
      </c>
      <c r="C10" s="560" t="s">
        <v>213</v>
      </c>
      <c r="D10" s="561"/>
      <c r="E10" s="564" t="s">
        <v>214</v>
      </c>
      <c r="F10" s="374"/>
    </row>
    <row r="11" spans="1:6" s="373" customFormat="1" ht="12.75">
      <c r="A11" s="374"/>
      <c r="B11" s="559"/>
      <c r="C11" s="562"/>
      <c r="D11" s="563"/>
      <c r="E11" s="565"/>
      <c r="F11" s="374"/>
    </row>
    <row r="12" spans="1:6" s="373" customFormat="1" ht="12.75">
      <c r="A12" s="374"/>
      <c r="B12" s="376"/>
      <c r="C12" s="377"/>
      <c r="D12" s="378"/>
      <c r="E12" s="390"/>
      <c r="F12" s="374"/>
    </row>
    <row r="13" spans="1:6" s="373" customFormat="1" ht="25.5">
      <c r="A13" s="374"/>
      <c r="B13" s="379">
        <v>1</v>
      </c>
      <c r="C13" s="380" t="s">
        <v>261</v>
      </c>
      <c r="D13" s="381" t="s">
        <v>216</v>
      </c>
      <c r="E13" s="388" t="s">
        <v>215</v>
      </c>
      <c r="F13" s="374"/>
    </row>
    <row r="14" spans="1:6" s="373" customFormat="1" ht="25.5">
      <c r="A14" s="374"/>
      <c r="B14" s="379">
        <v>2</v>
      </c>
      <c r="C14" s="380" t="s">
        <v>262</v>
      </c>
      <c r="D14" s="381" t="s">
        <v>217</v>
      </c>
      <c r="E14" s="388" t="s">
        <v>215</v>
      </c>
      <c r="F14" s="374"/>
    </row>
    <row r="15" spans="1:6" s="373" customFormat="1" ht="25.5">
      <c r="A15" s="374"/>
      <c r="B15" s="379">
        <v>3</v>
      </c>
      <c r="C15" s="380" t="s">
        <v>263</v>
      </c>
      <c r="D15" s="381" t="s">
        <v>218</v>
      </c>
      <c r="E15" s="388" t="s">
        <v>215</v>
      </c>
      <c r="F15" s="374"/>
    </row>
    <row r="16" spans="1:6" s="373" customFormat="1" ht="25.5" customHeight="1">
      <c r="A16" s="374"/>
      <c r="B16" s="379">
        <v>4</v>
      </c>
      <c r="C16" s="380" t="s">
        <v>264</v>
      </c>
      <c r="D16" s="381" t="s">
        <v>283</v>
      </c>
      <c r="E16" s="388" t="s">
        <v>215</v>
      </c>
      <c r="F16" s="374"/>
    </row>
    <row r="17" spans="1:6" s="373" customFormat="1" ht="32.25" customHeight="1">
      <c r="A17" s="374"/>
      <c r="B17" s="379">
        <v>5</v>
      </c>
      <c r="C17" s="380" t="s">
        <v>265</v>
      </c>
      <c r="D17" s="381" t="s">
        <v>284</v>
      </c>
      <c r="E17" s="388" t="s">
        <v>215</v>
      </c>
      <c r="F17" s="374"/>
    </row>
    <row r="18" spans="1:6" s="373" customFormat="1" ht="32.25" customHeight="1">
      <c r="A18" s="374"/>
      <c r="B18" s="379">
        <v>6</v>
      </c>
      <c r="C18" s="380" t="s">
        <v>266</v>
      </c>
      <c r="D18" s="381" t="s">
        <v>285</v>
      </c>
      <c r="E18" s="388" t="s">
        <v>215</v>
      </c>
      <c r="F18" s="374"/>
    </row>
    <row r="19" spans="1:6" s="373" customFormat="1" ht="32.25" customHeight="1">
      <c r="A19" s="374"/>
      <c r="B19" s="379">
        <v>7</v>
      </c>
      <c r="C19" s="380" t="s">
        <v>267</v>
      </c>
      <c r="D19" s="381" t="s">
        <v>273</v>
      </c>
      <c r="E19" s="388" t="s">
        <v>215</v>
      </c>
      <c r="F19" s="374"/>
    </row>
    <row r="20" spans="1:6" s="373" customFormat="1" ht="39.75" customHeight="1">
      <c r="A20" s="374"/>
      <c r="B20" s="379">
        <v>8</v>
      </c>
      <c r="C20" s="380" t="s">
        <v>268</v>
      </c>
      <c r="D20" s="381" t="s">
        <v>274</v>
      </c>
      <c r="E20" s="388" t="s">
        <v>215</v>
      </c>
      <c r="F20" s="374"/>
    </row>
    <row r="21" spans="1:6" s="373" customFormat="1" ht="39.75" customHeight="1">
      <c r="A21" s="374"/>
      <c r="B21" s="379">
        <v>9</v>
      </c>
      <c r="C21" s="380" t="s">
        <v>269</v>
      </c>
      <c r="D21" s="381" t="s">
        <v>286</v>
      </c>
      <c r="E21" s="388" t="s">
        <v>215</v>
      </c>
      <c r="F21" s="374"/>
    </row>
    <row r="22" spans="1:6" s="373" customFormat="1" ht="39.75" customHeight="1">
      <c r="A22" s="374"/>
      <c r="B22" s="379">
        <v>10</v>
      </c>
      <c r="C22" s="380" t="s">
        <v>270</v>
      </c>
      <c r="D22" s="381" t="s">
        <v>226</v>
      </c>
      <c r="E22" s="388" t="s">
        <v>215</v>
      </c>
      <c r="F22" s="374"/>
    </row>
    <row r="23" spans="1:6" s="373" customFormat="1" ht="39.75" customHeight="1">
      <c r="A23" s="374"/>
      <c r="B23" s="379">
        <v>11</v>
      </c>
      <c r="C23" s="380" t="s">
        <v>271</v>
      </c>
      <c r="D23" s="381" t="s">
        <v>225</v>
      </c>
      <c r="E23" s="388" t="s">
        <v>215</v>
      </c>
      <c r="F23" s="374"/>
    </row>
    <row r="24" spans="1:6" s="373" customFormat="1" ht="39.75" customHeight="1" thickBot="1">
      <c r="A24" s="374"/>
      <c r="B24" s="382">
        <v>12</v>
      </c>
      <c r="C24" s="383" t="s">
        <v>272</v>
      </c>
      <c r="D24" s="384" t="s">
        <v>219</v>
      </c>
      <c r="E24" s="391" t="s">
        <v>215</v>
      </c>
      <c r="F24" s="374"/>
    </row>
    <row r="25" ht="13.5" thickTop="1"/>
  </sheetData>
  <sheetProtection insertRows="0" selectLockedCells="1"/>
  <mergeCells count="4">
    <mergeCell ref="B7:E7"/>
    <mergeCell ref="B10:B11"/>
    <mergeCell ref="C10:D11"/>
    <mergeCell ref="E10:E11"/>
  </mergeCells>
  <printOptions horizontalCentered="1"/>
  <pageMargins left="0.28" right="0.22" top="0.27" bottom="0.33" header="0.21" footer="0.17"/>
  <pageSetup horizontalDpi="600" verticalDpi="600" orientation="portrait" paperSize="9" scale="9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7">
      <selection activeCell="A1" sqref="A1"/>
    </sheetView>
  </sheetViews>
  <sheetFormatPr defaultColWidth="9.140625" defaultRowHeight="12.75"/>
  <cols>
    <col min="1" max="1" width="2.421875" style="100" customWidth="1"/>
    <col min="2" max="2" width="5.7109375" style="100" customWidth="1"/>
    <col min="3" max="3" width="7.7109375" style="100" customWidth="1"/>
    <col min="4" max="4" width="13.7109375" style="100" customWidth="1"/>
    <col min="5" max="10" width="8.7109375" style="100" customWidth="1"/>
    <col min="11" max="11" width="2.57421875" style="100" customWidth="1"/>
    <col min="12" max="16384" width="9.140625" style="100" customWidth="1"/>
  </cols>
  <sheetData>
    <row r="1" spans="1:11" ht="12.75">
      <c r="A1" s="42" t="s">
        <v>45</v>
      </c>
      <c r="B1" s="43"/>
      <c r="C1" s="42"/>
      <c r="D1" s="24"/>
      <c r="E1" s="24"/>
      <c r="F1" s="24"/>
      <c r="G1" s="101"/>
      <c r="H1" s="101"/>
      <c r="I1" s="101"/>
      <c r="J1" s="101"/>
      <c r="K1" s="101"/>
    </row>
    <row r="2" spans="1:11" ht="12.75">
      <c r="A2" s="42"/>
      <c r="B2" s="43"/>
      <c r="C2" s="42"/>
      <c r="D2" s="24"/>
      <c r="E2" s="24"/>
      <c r="F2" s="24"/>
      <c r="G2" s="101"/>
      <c r="H2" s="101"/>
      <c r="I2" s="101"/>
      <c r="J2" s="101"/>
      <c r="K2" s="101"/>
    </row>
    <row r="3" spans="1:11" ht="12.75">
      <c r="A3" s="23"/>
      <c r="B3" s="23" t="str">
        <f>+CONCATENATE('Poc.strana'!$A$22," ",'Poc.strana'!$C$22)</f>
        <v>Назив енергетског субјекта: </v>
      </c>
      <c r="C3" s="23"/>
      <c r="D3" s="24"/>
      <c r="E3" s="24"/>
      <c r="F3" s="24"/>
      <c r="G3" s="101"/>
      <c r="H3" s="101"/>
      <c r="I3" s="101"/>
      <c r="J3" s="101"/>
      <c r="K3" s="101"/>
    </row>
    <row r="4" spans="1:11" ht="12.75">
      <c r="A4" s="23"/>
      <c r="B4" s="23" t="str">
        <f>+CONCATENATE('Poc.strana'!$A$35," ",'Poc.strana'!$C$35)</f>
        <v>Датум обраде: </v>
      </c>
      <c r="C4" s="23"/>
      <c r="D4" s="24"/>
      <c r="E4" s="24"/>
      <c r="F4" s="24"/>
      <c r="G4" s="101"/>
      <c r="H4" s="101"/>
      <c r="I4" s="101"/>
      <c r="J4" s="101"/>
      <c r="K4" s="101"/>
    </row>
    <row r="5" spans="1:11" ht="12.75">
      <c r="A5" s="43"/>
      <c r="B5" s="28"/>
      <c r="C5" s="26"/>
      <c r="D5" s="24"/>
      <c r="E5" s="24"/>
      <c r="F5" s="24"/>
      <c r="G5" s="101"/>
      <c r="H5" s="101"/>
      <c r="I5" s="101"/>
      <c r="J5" s="101"/>
      <c r="K5" s="101"/>
    </row>
    <row r="6" spans="1:11" ht="12.75">
      <c r="A6" s="24"/>
      <c r="B6" s="28"/>
      <c r="C6" s="45"/>
      <c r="D6" s="45"/>
      <c r="E6" s="24"/>
      <c r="F6" s="24"/>
      <c r="G6" s="101"/>
      <c r="H6" s="101"/>
      <c r="I6" s="101"/>
      <c r="J6" s="101"/>
      <c r="K6" s="101"/>
    </row>
    <row r="7" spans="1:11" ht="12.75">
      <c r="A7" s="24"/>
      <c r="B7" s="571" t="str">
        <f>CONCATENATE("Табела ЕТ-4-4. ДУЖИНА ЕЛЕКТРОДИСТРИБУТИВНЕ МРЕЖЕ - СТАЊЕ НА КРАЈУ"," ",'Poc.strana'!C25-1,". ГОДИНЕ")</f>
        <v>Табела ЕТ-4-4. ДУЖИНА ЕЛЕКТРОДИСТРИБУТИВНЕ МРЕЖЕ - СТАЊЕ НА КРАЈУ 2022. ГОДИНЕ</v>
      </c>
      <c r="C7" s="571"/>
      <c r="D7" s="571"/>
      <c r="E7" s="571"/>
      <c r="F7" s="571"/>
      <c r="G7" s="571"/>
      <c r="H7" s="571"/>
      <c r="I7" s="571"/>
      <c r="J7" s="571"/>
      <c r="K7" s="101"/>
    </row>
    <row r="8" spans="1:11" ht="12.75">
      <c r="A8" s="23"/>
      <c r="B8" s="570"/>
      <c r="C8" s="570"/>
      <c r="D8" s="570"/>
      <c r="E8" s="570"/>
      <c r="F8" s="570"/>
      <c r="G8" s="101"/>
      <c r="H8" s="101"/>
      <c r="I8" s="101"/>
      <c r="J8" s="101"/>
      <c r="K8" s="101"/>
    </row>
    <row r="9" spans="1:11" ht="13.5" thickBot="1">
      <c r="A9" s="23"/>
      <c r="B9" s="41"/>
      <c r="C9" s="41"/>
      <c r="D9" s="41"/>
      <c r="E9" s="41"/>
      <c r="F9" s="41"/>
      <c r="G9" s="101"/>
      <c r="H9" s="101"/>
      <c r="I9" s="101"/>
      <c r="J9" s="101"/>
      <c r="K9" s="101"/>
    </row>
    <row r="10" spans="1:11" ht="13.5" thickTop="1">
      <c r="A10" s="101"/>
      <c r="B10" s="572" t="s">
        <v>0</v>
      </c>
      <c r="C10" s="574" t="s">
        <v>17</v>
      </c>
      <c r="D10" s="574" t="s">
        <v>158</v>
      </c>
      <c r="E10" s="567" t="s">
        <v>208</v>
      </c>
      <c r="F10" s="568"/>
      <c r="G10" s="576"/>
      <c r="H10" s="567" t="s">
        <v>209</v>
      </c>
      <c r="I10" s="568"/>
      <c r="J10" s="569"/>
      <c r="K10" s="101"/>
    </row>
    <row r="11" spans="1:11" ht="38.25">
      <c r="A11" s="101"/>
      <c r="B11" s="573"/>
      <c r="C11" s="575"/>
      <c r="D11" s="575"/>
      <c r="E11" s="217" t="s">
        <v>159</v>
      </c>
      <c r="F11" s="218" t="s">
        <v>202</v>
      </c>
      <c r="G11" s="219" t="s">
        <v>169</v>
      </c>
      <c r="H11" s="217" t="s">
        <v>159</v>
      </c>
      <c r="I11" s="218" t="s">
        <v>202</v>
      </c>
      <c r="J11" s="220" t="s">
        <v>169</v>
      </c>
      <c r="K11" s="101"/>
    </row>
    <row r="12" spans="1:11" ht="12.75">
      <c r="A12" s="101"/>
      <c r="B12" s="221"/>
      <c r="C12" s="222" t="s">
        <v>25</v>
      </c>
      <c r="D12" s="222"/>
      <c r="E12" s="223" t="s">
        <v>160</v>
      </c>
      <c r="F12" s="224"/>
      <c r="G12" s="225"/>
      <c r="H12" s="223" t="s">
        <v>160</v>
      </c>
      <c r="I12" s="224"/>
      <c r="J12" s="226"/>
      <c r="K12" s="101"/>
    </row>
    <row r="13" spans="1:11" ht="12.75">
      <c r="A13" s="101"/>
      <c r="B13" s="259">
        <v>1</v>
      </c>
      <c r="C13" s="260">
        <v>110</v>
      </c>
      <c r="D13" s="239" t="s">
        <v>203</v>
      </c>
      <c r="E13" s="293"/>
      <c r="F13" s="294"/>
      <c r="G13" s="295"/>
      <c r="H13" s="293"/>
      <c r="I13" s="294"/>
      <c r="J13" s="296"/>
      <c r="K13" s="101"/>
    </row>
    <row r="14" spans="1:11" ht="12.75">
      <c r="A14" s="101"/>
      <c r="B14" s="227"/>
      <c r="C14" s="228"/>
      <c r="D14" s="230" t="s">
        <v>204</v>
      </c>
      <c r="E14" s="297"/>
      <c r="F14" s="298"/>
      <c r="G14" s="299"/>
      <c r="H14" s="297"/>
      <c r="I14" s="298"/>
      <c r="J14" s="300"/>
      <c r="K14" s="101"/>
    </row>
    <row r="15" spans="1:11" ht="12.75">
      <c r="A15" s="101"/>
      <c r="B15" s="227"/>
      <c r="C15" s="228"/>
      <c r="D15" s="231" t="s">
        <v>205</v>
      </c>
      <c r="E15" s="301"/>
      <c r="F15" s="302"/>
      <c r="G15" s="303"/>
      <c r="H15" s="301"/>
      <c r="I15" s="302"/>
      <c r="J15" s="304"/>
      <c r="K15" s="101"/>
    </row>
    <row r="16" spans="1:11" ht="12.75">
      <c r="A16" s="101"/>
      <c r="B16" s="227"/>
      <c r="C16" s="228"/>
      <c r="D16" s="261" t="s">
        <v>161</v>
      </c>
      <c r="E16" s="262">
        <f aca="true" t="shared" si="0" ref="E16:J16">E13+E14+E15</f>
        <v>0</v>
      </c>
      <c r="F16" s="263">
        <f t="shared" si="0"/>
        <v>0</v>
      </c>
      <c r="G16" s="264">
        <f t="shared" si="0"/>
        <v>0</v>
      </c>
      <c r="H16" s="262">
        <f t="shared" si="0"/>
        <v>0</v>
      </c>
      <c r="I16" s="263">
        <f t="shared" si="0"/>
        <v>0</v>
      </c>
      <c r="J16" s="265">
        <f t="shared" si="0"/>
        <v>0</v>
      </c>
      <c r="K16" s="101"/>
    </row>
    <row r="17" spans="1:11" ht="12.75">
      <c r="A17" s="101"/>
      <c r="B17" s="227"/>
      <c r="C17" s="228"/>
      <c r="D17" s="234" t="s">
        <v>162</v>
      </c>
      <c r="E17" s="305"/>
      <c r="F17" s="306"/>
      <c r="G17" s="307"/>
      <c r="H17" s="305"/>
      <c r="I17" s="306"/>
      <c r="J17" s="308"/>
      <c r="K17" s="101"/>
    </row>
    <row r="18" spans="1:11" ht="12.75">
      <c r="A18" s="101"/>
      <c r="B18" s="232"/>
      <c r="C18" s="233"/>
      <c r="D18" s="234" t="s">
        <v>163</v>
      </c>
      <c r="E18" s="235">
        <f aca="true" t="shared" si="1" ref="E18:J18">E16+E17</f>
        <v>0</v>
      </c>
      <c r="F18" s="236">
        <f t="shared" si="1"/>
        <v>0</v>
      </c>
      <c r="G18" s="237">
        <f t="shared" si="1"/>
        <v>0</v>
      </c>
      <c r="H18" s="235">
        <f t="shared" si="1"/>
        <v>0</v>
      </c>
      <c r="I18" s="236">
        <f t="shared" si="1"/>
        <v>0</v>
      </c>
      <c r="J18" s="238">
        <f t="shared" si="1"/>
        <v>0</v>
      </c>
      <c r="K18" s="101"/>
    </row>
    <row r="19" spans="1:11" ht="12.75">
      <c r="A19" s="101"/>
      <c r="B19" s="227">
        <v>2</v>
      </c>
      <c r="C19" s="228">
        <v>35</v>
      </c>
      <c r="D19" s="229" t="s">
        <v>203</v>
      </c>
      <c r="E19" s="293"/>
      <c r="F19" s="294"/>
      <c r="G19" s="295"/>
      <c r="H19" s="293"/>
      <c r="I19" s="294"/>
      <c r="J19" s="296"/>
      <c r="K19" s="101"/>
    </row>
    <row r="20" spans="1:11" ht="12.75">
      <c r="A20" s="101"/>
      <c r="B20" s="227"/>
      <c r="C20" s="228"/>
      <c r="D20" s="230" t="s">
        <v>204</v>
      </c>
      <c r="E20" s="297"/>
      <c r="F20" s="298"/>
      <c r="G20" s="299"/>
      <c r="H20" s="297"/>
      <c r="I20" s="298"/>
      <c r="J20" s="300"/>
      <c r="K20" s="101"/>
    </row>
    <row r="21" spans="1:11" ht="12.75">
      <c r="A21" s="101"/>
      <c r="B21" s="227"/>
      <c r="C21" s="228"/>
      <c r="D21" s="231" t="s">
        <v>205</v>
      </c>
      <c r="E21" s="301"/>
      <c r="F21" s="302"/>
      <c r="G21" s="303"/>
      <c r="H21" s="301"/>
      <c r="I21" s="302"/>
      <c r="J21" s="304"/>
      <c r="K21" s="101"/>
    </row>
    <row r="22" spans="1:11" ht="12.75">
      <c r="A22" s="101"/>
      <c r="B22" s="227"/>
      <c r="C22" s="228"/>
      <c r="D22" s="261" t="s">
        <v>161</v>
      </c>
      <c r="E22" s="262">
        <f aca="true" t="shared" si="2" ref="E22:J22">E19+E20+E21</f>
        <v>0</v>
      </c>
      <c r="F22" s="263">
        <f t="shared" si="2"/>
        <v>0</v>
      </c>
      <c r="G22" s="264">
        <f t="shared" si="2"/>
        <v>0</v>
      </c>
      <c r="H22" s="262">
        <f t="shared" si="2"/>
        <v>0</v>
      </c>
      <c r="I22" s="263">
        <f t="shared" si="2"/>
        <v>0</v>
      </c>
      <c r="J22" s="265">
        <f t="shared" si="2"/>
        <v>0</v>
      </c>
      <c r="K22" s="101"/>
    </row>
    <row r="23" spans="1:11" ht="12.75">
      <c r="A23" s="101"/>
      <c r="B23" s="227"/>
      <c r="C23" s="228"/>
      <c r="D23" s="234" t="s">
        <v>162</v>
      </c>
      <c r="E23" s="305"/>
      <c r="F23" s="306"/>
      <c r="G23" s="307"/>
      <c r="H23" s="305"/>
      <c r="I23" s="306"/>
      <c r="J23" s="308"/>
      <c r="K23" s="101"/>
    </row>
    <row r="24" spans="1:11" ht="12.75">
      <c r="A24" s="101"/>
      <c r="B24" s="232"/>
      <c r="C24" s="233"/>
      <c r="D24" s="234" t="s">
        <v>164</v>
      </c>
      <c r="E24" s="235">
        <f aca="true" t="shared" si="3" ref="E24:J24">E22+E23</f>
        <v>0</v>
      </c>
      <c r="F24" s="236">
        <f t="shared" si="3"/>
        <v>0</v>
      </c>
      <c r="G24" s="237">
        <f t="shared" si="3"/>
        <v>0</v>
      </c>
      <c r="H24" s="235">
        <f t="shared" si="3"/>
        <v>0</v>
      </c>
      <c r="I24" s="236">
        <f t="shared" si="3"/>
        <v>0</v>
      </c>
      <c r="J24" s="238">
        <f t="shared" si="3"/>
        <v>0</v>
      </c>
      <c r="K24" s="101"/>
    </row>
    <row r="25" spans="1:11" ht="12.75">
      <c r="A25" s="101"/>
      <c r="B25" s="227">
        <v>3</v>
      </c>
      <c r="C25" s="228">
        <v>20</v>
      </c>
      <c r="D25" s="229" t="s">
        <v>203</v>
      </c>
      <c r="E25" s="293"/>
      <c r="F25" s="294"/>
      <c r="G25" s="295"/>
      <c r="H25" s="293"/>
      <c r="I25" s="294"/>
      <c r="J25" s="296"/>
      <c r="K25" s="101"/>
    </row>
    <row r="26" spans="1:11" ht="12.75">
      <c r="A26" s="101"/>
      <c r="B26" s="227"/>
      <c r="C26" s="228"/>
      <c r="D26" s="230" t="s">
        <v>204</v>
      </c>
      <c r="E26" s="297"/>
      <c r="F26" s="298"/>
      <c r="G26" s="299"/>
      <c r="H26" s="297"/>
      <c r="I26" s="298"/>
      <c r="J26" s="300"/>
      <c r="K26" s="101"/>
    </row>
    <row r="27" spans="1:11" ht="12.75">
      <c r="A27" s="101"/>
      <c r="B27" s="227"/>
      <c r="C27" s="228"/>
      <c r="D27" s="231" t="s">
        <v>205</v>
      </c>
      <c r="E27" s="301"/>
      <c r="F27" s="302"/>
      <c r="G27" s="303"/>
      <c r="H27" s="301"/>
      <c r="I27" s="302"/>
      <c r="J27" s="304"/>
      <c r="K27" s="101"/>
    </row>
    <row r="28" spans="1:11" ht="12.75">
      <c r="A28" s="101"/>
      <c r="B28" s="227"/>
      <c r="C28" s="228"/>
      <c r="D28" s="261" t="s">
        <v>161</v>
      </c>
      <c r="E28" s="262">
        <f aca="true" t="shared" si="4" ref="E28:J28">E25+E26+E27</f>
        <v>0</v>
      </c>
      <c r="F28" s="263">
        <f t="shared" si="4"/>
        <v>0</v>
      </c>
      <c r="G28" s="264">
        <f t="shared" si="4"/>
        <v>0</v>
      </c>
      <c r="H28" s="262">
        <f t="shared" si="4"/>
        <v>0</v>
      </c>
      <c r="I28" s="263">
        <f t="shared" si="4"/>
        <v>0</v>
      </c>
      <c r="J28" s="265">
        <f t="shared" si="4"/>
        <v>0</v>
      </c>
      <c r="K28" s="101"/>
    </row>
    <row r="29" spans="1:11" ht="12.75">
      <c r="A29" s="101"/>
      <c r="B29" s="227"/>
      <c r="C29" s="228"/>
      <c r="D29" s="234" t="s">
        <v>162</v>
      </c>
      <c r="E29" s="305"/>
      <c r="F29" s="306"/>
      <c r="G29" s="307"/>
      <c r="H29" s="305"/>
      <c r="I29" s="306"/>
      <c r="J29" s="308"/>
      <c r="K29" s="101"/>
    </row>
    <row r="30" spans="1:11" ht="12.75">
      <c r="A30" s="101"/>
      <c r="B30" s="232"/>
      <c r="C30" s="233"/>
      <c r="D30" s="234" t="s">
        <v>165</v>
      </c>
      <c r="E30" s="235">
        <f aca="true" t="shared" si="5" ref="E30:J30">E28+E29</f>
        <v>0</v>
      </c>
      <c r="F30" s="236">
        <f t="shared" si="5"/>
        <v>0</v>
      </c>
      <c r="G30" s="237">
        <f t="shared" si="5"/>
        <v>0</v>
      </c>
      <c r="H30" s="235">
        <f t="shared" si="5"/>
        <v>0</v>
      </c>
      <c r="I30" s="236">
        <f t="shared" si="5"/>
        <v>0</v>
      </c>
      <c r="J30" s="238">
        <f t="shared" si="5"/>
        <v>0</v>
      </c>
      <c r="K30" s="101"/>
    </row>
    <row r="31" spans="1:11" ht="12.75">
      <c r="A31" s="101"/>
      <c r="B31" s="227">
        <v>4</v>
      </c>
      <c r="C31" s="228">
        <v>10</v>
      </c>
      <c r="D31" s="229" t="s">
        <v>203</v>
      </c>
      <c r="E31" s="293"/>
      <c r="F31" s="294"/>
      <c r="G31" s="295"/>
      <c r="H31" s="293"/>
      <c r="I31" s="294"/>
      <c r="J31" s="296"/>
      <c r="K31" s="101"/>
    </row>
    <row r="32" spans="1:11" ht="12.75">
      <c r="A32" s="101"/>
      <c r="B32" s="227"/>
      <c r="C32" s="228"/>
      <c r="D32" s="230" t="s">
        <v>204</v>
      </c>
      <c r="E32" s="297"/>
      <c r="F32" s="298"/>
      <c r="G32" s="299"/>
      <c r="H32" s="297"/>
      <c r="I32" s="298"/>
      <c r="J32" s="300"/>
      <c r="K32" s="101"/>
    </row>
    <row r="33" spans="1:11" ht="12.75">
      <c r="A33" s="101"/>
      <c r="B33" s="227"/>
      <c r="C33" s="228"/>
      <c r="D33" s="231" t="s">
        <v>205</v>
      </c>
      <c r="E33" s="301"/>
      <c r="F33" s="302"/>
      <c r="G33" s="303"/>
      <c r="H33" s="301"/>
      <c r="I33" s="302"/>
      <c r="J33" s="304"/>
      <c r="K33" s="101"/>
    </row>
    <row r="34" spans="1:11" ht="12.75">
      <c r="A34" s="101"/>
      <c r="B34" s="227"/>
      <c r="C34" s="228"/>
      <c r="D34" s="261" t="s">
        <v>161</v>
      </c>
      <c r="E34" s="262">
        <f aca="true" t="shared" si="6" ref="E34:J34">E31+E32+E33</f>
        <v>0</v>
      </c>
      <c r="F34" s="263">
        <f t="shared" si="6"/>
        <v>0</v>
      </c>
      <c r="G34" s="264">
        <f t="shared" si="6"/>
        <v>0</v>
      </c>
      <c r="H34" s="262">
        <f t="shared" si="6"/>
        <v>0</v>
      </c>
      <c r="I34" s="263">
        <f t="shared" si="6"/>
        <v>0</v>
      </c>
      <c r="J34" s="265">
        <f t="shared" si="6"/>
        <v>0</v>
      </c>
      <c r="K34" s="101"/>
    </row>
    <row r="35" spans="1:11" ht="12.75">
      <c r="A35" s="101"/>
      <c r="B35" s="227"/>
      <c r="C35" s="228"/>
      <c r="D35" s="234" t="s">
        <v>162</v>
      </c>
      <c r="E35" s="305"/>
      <c r="F35" s="306"/>
      <c r="G35" s="307"/>
      <c r="H35" s="305"/>
      <c r="I35" s="306"/>
      <c r="J35" s="308"/>
      <c r="K35" s="101"/>
    </row>
    <row r="36" spans="1:11" ht="12.75">
      <c r="A36" s="101"/>
      <c r="B36" s="232"/>
      <c r="C36" s="233"/>
      <c r="D36" s="234" t="s">
        <v>166</v>
      </c>
      <c r="E36" s="235">
        <f aca="true" t="shared" si="7" ref="E36:J36">E34+E35</f>
        <v>0</v>
      </c>
      <c r="F36" s="236">
        <f t="shared" si="7"/>
        <v>0</v>
      </c>
      <c r="G36" s="237">
        <f t="shared" si="7"/>
        <v>0</v>
      </c>
      <c r="H36" s="235">
        <f t="shared" si="7"/>
        <v>0</v>
      </c>
      <c r="I36" s="236">
        <f t="shared" si="7"/>
        <v>0</v>
      </c>
      <c r="J36" s="238">
        <f t="shared" si="7"/>
        <v>0</v>
      </c>
      <c r="K36" s="101"/>
    </row>
    <row r="37" spans="1:11" ht="12.75">
      <c r="A37" s="101"/>
      <c r="B37" s="227">
        <v>5</v>
      </c>
      <c r="C37" s="228" t="s">
        <v>206</v>
      </c>
      <c r="D37" s="229" t="s">
        <v>203</v>
      </c>
      <c r="E37" s="293"/>
      <c r="F37" s="294"/>
      <c r="G37" s="295"/>
      <c r="H37" s="293"/>
      <c r="I37" s="294"/>
      <c r="J37" s="296"/>
      <c r="K37" s="101"/>
    </row>
    <row r="38" spans="1:11" ht="12.75">
      <c r="A38" s="101"/>
      <c r="B38" s="227"/>
      <c r="C38" s="228"/>
      <c r="D38" s="230" t="s">
        <v>204</v>
      </c>
      <c r="E38" s="297"/>
      <c r="F38" s="298"/>
      <c r="G38" s="299"/>
      <c r="H38" s="297"/>
      <c r="I38" s="298"/>
      <c r="J38" s="300"/>
      <c r="K38" s="101"/>
    </row>
    <row r="39" spans="1:11" ht="12.75">
      <c r="A39" s="101"/>
      <c r="B39" s="227"/>
      <c r="C39" s="228"/>
      <c r="D39" s="231" t="s">
        <v>205</v>
      </c>
      <c r="E39" s="301"/>
      <c r="F39" s="302"/>
      <c r="G39" s="303"/>
      <c r="H39" s="301"/>
      <c r="I39" s="302"/>
      <c r="J39" s="304"/>
      <c r="K39" s="101"/>
    </row>
    <row r="40" spans="1:11" ht="12.75">
      <c r="A40" s="101"/>
      <c r="B40" s="227"/>
      <c r="C40" s="228"/>
      <c r="D40" s="261" t="s">
        <v>161</v>
      </c>
      <c r="E40" s="262">
        <f aca="true" t="shared" si="8" ref="E40:J40">E37+E38+E39</f>
        <v>0</v>
      </c>
      <c r="F40" s="263">
        <f t="shared" si="8"/>
        <v>0</v>
      </c>
      <c r="G40" s="264">
        <f t="shared" si="8"/>
        <v>0</v>
      </c>
      <c r="H40" s="262">
        <f t="shared" si="8"/>
        <v>0</v>
      </c>
      <c r="I40" s="263">
        <f t="shared" si="8"/>
        <v>0</v>
      </c>
      <c r="J40" s="265">
        <f t="shared" si="8"/>
        <v>0</v>
      </c>
      <c r="K40" s="101"/>
    </row>
    <row r="41" spans="1:11" ht="12.75">
      <c r="A41" s="101"/>
      <c r="B41" s="227"/>
      <c r="C41" s="228"/>
      <c r="D41" s="234" t="s">
        <v>162</v>
      </c>
      <c r="E41" s="305"/>
      <c r="F41" s="306"/>
      <c r="G41" s="307"/>
      <c r="H41" s="305"/>
      <c r="I41" s="306"/>
      <c r="J41" s="308"/>
      <c r="K41" s="101"/>
    </row>
    <row r="42" spans="1:11" ht="12.75">
      <c r="A42" s="101"/>
      <c r="B42" s="232"/>
      <c r="C42" s="233"/>
      <c r="D42" s="234" t="s">
        <v>167</v>
      </c>
      <c r="E42" s="235">
        <f aca="true" t="shared" si="9" ref="E42:J42">E40+E41</f>
        <v>0</v>
      </c>
      <c r="F42" s="236">
        <f t="shared" si="9"/>
        <v>0</v>
      </c>
      <c r="G42" s="237">
        <f t="shared" si="9"/>
        <v>0</v>
      </c>
      <c r="H42" s="235">
        <f t="shared" si="9"/>
        <v>0</v>
      </c>
      <c r="I42" s="236">
        <f t="shared" si="9"/>
        <v>0</v>
      </c>
      <c r="J42" s="238">
        <f t="shared" si="9"/>
        <v>0</v>
      </c>
      <c r="K42" s="101"/>
    </row>
    <row r="43" spans="1:11" ht="12.75">
      <c r="A43" s="101"/>
      <c r="B43" s="227">
        <v>6</v>
      </c>
      <c r="C43" s="228" t="s">
        <v>168</v>
      </c>
      <c r="D43" s="229" t="s">
        <v>203</v>
      </c>
      <c r="E43" s="240">
        <f aca="true" t="shared" si="10" ref="E43:J43">E37+E31+E25+E19+E13</f>
        <v>0</v>
      </c>
      <c r="F43" s="241">
        <f t="shared" si="10"/>
        <v>0</v>
      </c>
      <c r="G43" s="242">
        <f t="shared" si="10"/>
        <v>0</v>
      </c>
      <c r="H43" s="240">
        <f t="shared" si="10"/>
        <v>0</v>
      </c>
      <c r="I43" s="241">
        <f t="shared" si="10"/>
        <v>0</v>
      </c>
      <c r="J43" s="243">
        <f t="shared" si="10"/>
        <v>0</v>
      </c>
      <c r="K43" s="101"/>
    </row>
    <row r="44" spans="1:11" ht="12.75">
      <c r="A44" s="101"/>
      <c r="B44" s="227"/>
      <c r="C44" s="228"/>
      <c r="D44" s="230" t="s">
        <v>204</v>
      </c>
      <c r="E44" s="244">
        <f aca="true" t="shared" si="11" ref="E44:J45">E38+E32+E26+E20+E14</f>
        <v>0</v>
      </c>
      <c r="F44" s="245">
        <f t="shared" si="11"/>
        <v>0</v>
      </c>
      <c r="G44" s="246">
        <f t="shared" si="11"/>
        <v>0</v>
      </c>
      <c r="H44" s="244">
        <f t="shared" si="11"/>
        <v>0</v>
      </c>
      <c r="I44" s="245">
        <f t="shared" si="11"/>
        <v>0</v>
      </c>
      <c r="J44" s="247">
        <f t="shared" si="11"/>
        <v>0</v>
      </c>
      <c r="K44" s="101"/>
    </row>
    <row r="45" spans="1:11" ht="12.75">
      <c r="A45" s="101"/>
      <c r="B45" s="227"/>
      <c r="C45" s="228"/>
      <c r="D45" s="231" t="s">
        <v>205</v>
      </c>
      <c r="E45" s="248">
        <f t="shared" si="11"/>
        <v>0</v>
      </c>
      <c r="F45" s="249">
        <f t="shared" si="11"/>
        <v>0</v>
      </c>
      <c r="G45" s="250">
        <f t="shared" si="11"/>
        <v>0</v>
      </c>
      <c r="H45" s="248">
        <f t="shared" si="11"/>
        <v>0</v>
      </c>
      <c r="I45" s="249">
        <f t="shared" si="11"/>
        <v>0</v>
      </c>
      <c r="J45" s="251">
        <f t="shared" si="11"/>
        <v>0</v>
      </c>
      <c r="K45" s="101"/>
    </row>
    <row r="46" spans="1:11" ht="12.75">
      <c r="A46" s="101"/>
      <c r="B46" s="227"/>
      <c r="C46" s="228"/>
      <c r="D46" s="261" t="s">
        <v>161</v>
      </c>
      <c r="E46" s="262">
        <f aca="true" t="shared" si="12" ref="E46:J46">E43+E44+E45</f>
        <v>0</v>
      </c>
      <c r="F46" s="263">
        <f t="shared" si="12"/>
        <v>0</v>
      </c>
      <c r="G46" s="264">
        <f t="shared" si="12"/>
        <v>0</v>
      </c>
      <c r="H46" s="262">
        <f t="shared" si="12"/>
        <v>0</v>
      </c>
      <c r="I46" s="263">
        <f t="shared" si="12"/>
        <v>0</v>
      </c>
      <c r="J46" s="265">
        <f t="shared" si="12"/>
        <v>0</v>
      </c>
      <c r="K46" s="101"/>
    </row>
    <row r="47" spans="1:11" ht="12.75">
      <c r="A47" s="101"/>
      <c r="B47" s="227"/>
      <c r="C47" s="228"/>
      <c r="D47" s="234" t="s">
        <v>162</v>
      </c>
      <c r="E47" s="403">
        <f aca="true" t="shared" si="13" ref="E47:J47">E41+E35+E29+E23+E17</f>
        <v>0</v>
      </c>
      <c r="F47" s="404">
        <f t="shared" si="13"/>
        <v>0</v>
      </c>
      <c r="G47" s="405">
        <f t="shared" si="13"/>
        <v>0</v>
      </c>
      <c r="H47" s="403">
        <f t="shared" si="13"/>
        <v>0</v>
      </c>
      <c r="I47" s="404">
        <f t="shared" si="13"/>
        <v>0</v>
      </c>
      <c r="J47" s="406">
        <f t="shared" si="13"/>
        <v>0</v>
      </c>
      <c r="K47" s="101"/>
    </row>
    <row r="48" spans="1:11" ht="13.5" thickBot="1">
      <c r="A48" s="101"/>
      <c r="B48" s="252"/>
      <c r="C48" s="253"/>
      <c r="D48" s="254" t="s">
        <v>207</v>
      </c>
      <c r="E48" s="255">
        <f aca="true" t="shared" si="14" ref="E48:J48">E46+E47</f>
        <v>0</v>
      </c>
      <c r="F48" s="256">
        <f t="shared" si="14"/>
        <v>0</v>
      </c>
      <c r="G48" s="257">
        <f t="shared" si="14"/>
        <v>0</v>
      </c>
      <c r="H48" s="255">
        <f t="shared" si="14"/>
        <v>0</v>
      </c>
      <c r="I48" s="256">
        <f t="shared" si="14"/>
        <v>0</v>
      </c>
      <c r="J48" s="258">
        <f t="shared" si="14"/>
        <v>0</v>
      </c>
      <c r="K48" s="101"/>
    </row>
    <row r="49" spans="1:11" ht="13.5" thickTop="1">
      <c r="A49" s="101"/>
      <c r="B49" s="101" t="s">
        <v>252</v>
      </c>
      <c r="C49" s="101"/>
      <c r="D49" s="101"/>
      <c r="E49" s="101"/>
      <c r="F49" s="101"/>
      <c r="G49" s="101"/>
      <c r="H49" s="101"/>
      <c r="I49" s="101"/>
      <c r="J49" s="101"/>
      <c r="K49" s="101"/>
    </row>
    <row r="50" spans="3:10" ht="24" customHeight="1">
      <c r="C50" s="566" t="s">
        <v>253</v>
      </c>
      <c r="D50" s="566"/>
      <c r="E50" s="566"/>
      <c r="F50" s="566"/>
      <c r="G50" s="566"/>
      <c r="H50" s="566"/>
      <c r="I50" s="566"/>
      <c r="J50" s="566"/>
    </row>
    <row r="51" spans="3:10" ht="39.75" customHeight="1">
      <c r="C51" s="566" t="s">
        <v>254</v>
      </c>
      <c r="D51" s="566"/>
      <c r="E51" s="566"/>
      <c r="F51" s="566"/>
      <c r="G51" s="566"/>
      <c r="H51" s="566"/>
      <c r="I51" s="566"/>
      <c r="J51" s="566"/>
    </row>
    <row r="52" spans="3:10" ht="12.75" customHeight="1">
      <c r="C52" s="566" t="s">
        <v>255</v>
      </c>
      <c r="D52" s="566"/>
      <c r="E52" s="566"/>
      <c r="F52" s="566"/>
      <c r="G52" s="566"/>
      <c r="H52" s="566"/>
      <c r="I52" s="566"/>
      <c r="J52" s="566"/>
    </row>
    <row r="53" spans="3:10" ht="12.75" customHeight="1">
      <c r="C53" s="566" t="s">
        <v>256</v>
      </c>
      <c r="D53" s="566"/>
      <c r="E53" s="566"/>
      <c r="F53" s="566"/>
      <c r="G53" s="566"/>
      <c r="H53" s="566"/>
      <c r="I53" s="566"/>
      <c r="J53" s="566"/>
    </row>
  </sheetData>
  <sheetProtection/>
  <mergeCells count="11">
    <mergeCell ref="B7:J7"/>
    <mergeCell ref="B10:B11"/>
    <mergeCell ref="C10:C11"/>
    <mergeCell ref="D10:D11"/>
    <mergeCell ref="E10:G10"/>
    <mergeCell ref="C50:J50"/>
    <mergeCell ref="C51:J51"/>
    <mergeCell ref="C52:J52"/>
    <mergeCell ref="C53:J53"/>
    <mergeCell ref="H10:J10"/>
    <mergeCell ref="B8:F8"/>
  </mergeCells>
  <printOptions horizontalCentered="1"/>
  <pageMargins left="0.7480314960629921" right="0.7480314960629921" top="0.5511811023622047" bottom="0.984251968503937" header="0.3937007874015748" footer="0.5118110236220472"/>
  <pageSetup horizontalDpi="600" verticalDpi="600" orientation="portrait" paperSize="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.421875" style="1" customWidth="1"/>
    <col min="3" max="3" width="23.140625" style="6" customWidth="1"/>
    <col min="4" max="4" width="17.28125" style="6" customWidth="1"/>
    <col min="5" max="5" width="14.57421875" style="1" customWidth="1"/>
    <col min="6" max="6" width="11.8515625" style="1" customWidth="1"/>
    <col min="7" max="9" width="12.140625" style="1" customWidth="1"/>
    <col min="10" max="10" width="12.421875" style="1" customWidth="1"/>
    <col min="11" max="11" width="4.8515625" style="1" customWidth="1"/>
    <col min="12" max="16384" width="9.140625" style="1" customWidth="1"/>
  </cols>
  <sheetData>
    <row r="1" spans="1:11" ht="12.75" customHeight="1">
      <c r="A1" s="21" t="s">
        <v>45</v>
      </c>
      <c r="B1" s="22"/>
      <c r="C1" s="21"/>
      <c r="D1" s="266"/>
      <c r="E1" s="266"/>
      <c r="F1" s="266"/>
      <c r="G1" s="266"/>
      <c r="H1" s="266"/>
      <c r="I1" s="266"/>
      <c r="J1" s="266"/>
      <c r="K1" s="11"/>
    </row>
    <row r="2" spans="1:11" ht="12.75" customHeight="1">
      <c r="A2" s="21"/>
      <c r="B2" s="22"/>
      <c r="C2" s="21"/>
      <c r="D2" s="267"/>
      <c r="E2" s="267"/>
      <c r="F2" s="267"/>
      <c r="G2" s="267"/>
      <c r="H2" s="267"/>
      <c r="I2" s="267"/>
      <c r="J2" s="267"/>
      <c r="K2" s="12"/>
    </row>
    <row r="3" spans="1:11" ht="12.75" customHeight="1">
      <c r="A3" s="23"/>
      <c r="B3" s="23" t="str">
        <f>+CONCATENATE('Poc.strana'!$A$22," ",'Poc.strana'!$C$22)</f>
        <v>Назив енергетског субјекта: </v>
      </c>
      <c r="C3" s="23"/>
      <c r="D3" s="267"/>
      <c r="E3" s="267"/>
      <c r="F3" s="267"/>
      <c r="G3" s="267"/>
      <c r="H3" s="267"/>
      <c r="I3" s="267"/>
      <c r="J3" s="267"/>
      <c r="K3" s="12"/>
    </row>
    <row r="4" spans="1:11" ht="12.75" customHeight="1">
      <c r="A4" s="23"/>
      <c r="B4" s="23" t="str">
        <f>+CONCATENATE('Poc.strana'!$A$35," ",'Poc.strana'!$C$35)</f>
        <v>Датум обраде: </v>
      </c>
      <c r="C4" s="23"/>
      <c r="D4" s="267"/>
      <c r="E4" s="267"/>
      <c r="F4" s="267"/>
      <c r="G4" s="267"/>
      <c r="H4" s="267"/>
      <c r="I4" s="267"/>
      <c r="J4" s="267"/>
      <c r="K4" s="12"/>
    </row>
    <row r="5" spans="1:68" s="2" customFormat="1" ht="12.75" customHeight="1">
      <c r="A5" s="22"/>
      <c r="B5" s="25"/>
      <c r="C5" s="26"/>
      <c r="D5" s="24"/>
      <c r="E5" s="24"/>
      <c r="F5" s="24"/>
      <c r="G5" s="24"/>
      <c r="H5" s="24"/>
      <c r="I5" s="24"/>
      <c r="J5" s="29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11" s="2" customFormat="1" ht="12.75" customHeight="1">
      <c r="A6" s="20"/>
      <c r="B6" s="26"/>
      <c r="C6" s="30"/>
      <c r="D6" s="31"/>
      <c r="E6" s="31"/>
      <c r="F6" s="24"/>
      <c r="G6" s="24"/>
      <c r="H6" s="24"/>
      <c r="I6" s="24"/>
      <c r="J6" s="24"/>
      <c r="K6" s="10"/>
    </row>
    <row r="7" spans="1:11" ht="12.75" customHeight="1">
      <c r="A7" s="27"/>
      <c r="B7" s="581" t="str">
        <f>CONCATENATE("Табела ЕТ-4-5. ТРАНСФОРМАТОРСКЕ СТАНИЦЕ - СУМАРНО НА КРАЈУ"," ",'Poc.strana'!C25-1,". ГОДИНЕ")</f>
        <v>Табела ЕТ-4-5. ТРАНСФОРМАТОРСКЕ СТАНИЦЕ - СУМАРНО НА КРАЈУ 2022. ГОДИНЕ</v>
      </c>
      <c r="C7" s="581"/>
      <c r="D7" s="581"/>
      <c r="E7" s="581"/>
      <c r="F7" s="581"/>
      <c r="G7" s="582"/>
      <c r="H7" s="582"/>
      <c r="I7" s="582"/>
      <c r="J7" s="582"/>
      <c r="K7" s="11"/>
    </row>
    <row r="8" spans="1:11" ht="12.75" customHeight="1">
      <c r="A8" s="27"/>
      <c r="B8" s="266"/>
      <c r="C8" s="266"/>
      <c r="D8" s="266"/>
      <c r="E8" s="266"/>
      <c r="F8" s="266"/>
      <c r="G8" s="194"/>
      <c r="H8" s="194"/>
      <c r="I8" s="194"/>
      <c r="J8" s="194"/>
      <c r="K8" s="11"/>
    </row>
    <row r="9" spans="1:11" ht="12.75" customHeight="1" thickBot="1">
      <c r="A9" s="27"/>
      <c r="B9" s="27"/>
      <c r="C9" s="268"/>
      <c r="D9" s="268"/>
      <c r="E9" s="580"/>
      <c r="F9" s="580"/>
      <c r="G9" s="266"/>
      <c r="H9" s="266"/>
      <c r="I9" s="266"/>
      <c r="J9" s="266"/>
      <c r="K9" s="9"/>
    </row>
    <row r="10" spans="2:10" ht="50.25" customHeight="1" thickTop="1">
      <c r="B10" s="32" t="s">
        <v>0</v>
      </c>
      <c r="C10" s="33" t="s">
        <v>15</v>
      </c>
      <c r="D10" s="34" t="s">
        <v>19</v>
      </c>
      <c r="E10" s="34" t="s">
        <v>20</v>
      </c>
      <c r="F10" s="34" t="s">
        <v>16</v>
      </c>
      <c r="G10" s="33" t="s">
        <v>247</v>
      </c>
      <c r="H10" s="34" t="s">
        <v>249</v>
      </c>
      <c r="I10" s="269" t="s">
        <v>192</v>
      </c>
      <c r="J10" s="270" t="s">
        <v>193</v>
      </c>
    </row>
    <row r="11" spans="2:10" ht="19.5" customHeight="1">
      <c r="B11" s="35"/>
      <c r="C11" s="36" t="s">
        <v>28</v>
      </c>
      <c r="D11" s="37" t="s">
        <v>27</v>
      </c>
      <c r="E11" s="37" t="s">
        <v>27</v>
      </c>
      <c r="F11" s="37" t="s">
        <v>26</v>
      </c>
      <c r="G11" s="36" t="s">
        <v>27</v>
      </c>
      <c r="H11" s="37" t="s">
        <v>27</v>
      </c>
      <c r="I11" s="271" t="s">
        <v>27</v>
      </c>
      <c r="J11" s="272" t="s">
        <v>27</v>
      </c>
    </row>
    <row r="12" spans="2:10" ht="19.5" customHeight="1">
      <c r="B12" s="577" t="s">
        <v>220</v>
      </c>
      <c r="C12" s="578"/>
      <c r="D12" s="578"/>
      <c r="E12" s="578"/>
      <c r="F12" s="578"/>
      <c r="G12" s="578"/>
      <c r="H12" s="578"/>
      <c r="I12" s="578"/>
      <c r="J12" s="579"/>
    </row>
    <row r="13" spans="2:10" ht="19.5" customHeight="1">
      <c r="B13" s="139">
        <v>1</v>
      </c>
      <c r="C13" s="38" t="s">
        <v>14</v>
      </c>
      <c r="D13" s="309"/>
      <c r="E13" s="309"/>
      <c r="F13" s="407"/>
      <c r="G13" s="310"/>
      <c r="H13" s="309"/>
      <c r="I13" s="316"/>
      <c r="J13" s="317"/>
    </row>
    <row r="14" spans="2:10" ht="19.5" customHeight="1">
      <c r="B14" s="93">
        <v>2</v>
      </c>
      <c r="C14" s="39" t="s">
        <v>18</v>
      </c>
      <c r="D14" s="311"/>
      <c r="E14" s="311"/>
      <c r="F14" s="408"/>
      <c r="G14" s="312"/>
      <c r="H14" s="311"/>
      <c r="I14" s="318"/>
      <c r="J14" s="319"/>
    </row>
    <row r="15" spans="2:10" ht="19.5" customHeight="1">
      <c r="B15" s="93" t="s">
        <v>37</v>
      </c>
      <c r="C15" s="39" t="s">
        <v>40</v>
      </c>
      <c r="D15" s="311"/>
      <c r="E15" s="311"/>
      <c r="F15" s="408"/>
      <c r="G15" s="312"/>
      <c r="H15" s="311"/>
      <c r="I15" s="273"/>
      <c r="J15" s="274"/>
    </row>
    <row r="16" spans="2:10" ht="19.5" customHeight="1" thickBot="1">
      <c r="B16" s="503" t="s">
        <v>69</v>
      </c>
      <c r="C16" s="40" t="s">
        <v>41</v>
      </c>
      <c r="D16" s="313"/>
      <c r="E16" s="314"/>
      <c r="F16" s="409"/>
      <c r="G16" s="315"/>
      <c r="H16" s="314"/>
      <c r="I16" s="275"/>
      <c r="J16" s="276"/>
    </row>
    <row r="17" spans="2:10" ht="19.5" customHeight="1" thickTop="1">
      <c r="B17" s="583" t="s">
        <v>222</v>
      </c>
      <c r="C17" s="578"/>
      <c r="D17" s="578"/>
      <c r="E17" s="578"/>
      <c r="F17" s="578"/>
      <c r="G17" s="578"/>
      <c r="H17" s="578"/>
      <c r="I17" s="578"/>
      <c r="J17" s="579"/>
    </row>
    <row r="18" spans="2:10" ht="16.5" customHeight="1">
      <c r="B18" s="139">
        <v>1</v>
      </c>
      <c r="C18" s="38" t="s">
        <v>14</v>
      </c>
      <c r="D18" s="309"/>
      <c r="E18" s="309"/>
      <c r="F18" s="407"/>
      <c r="G18" s="310"/>
      <c r="H18" s="309"/>
      <c r="I18" s="316"/>
      <c r="J18" s="317"/>
    </row>
    <row r="19" spans="2:10" ht="15.75">
      <c r="B19" s="577" t="s">
        <v>221</v>
      </c>
      <c r="C19" s="578"/>
      <c r="D19" s="578"/>
      <c r="E19" s="578"/>
      <c r="F19" s="578"/>
      <c r="G19" s="578"/>
      <c r="H19" s="578"/>
      <c r="I19" s="578"/>
      <c r="J19" s="579"/>
    </row>
    <row r="20" spans="2:10" ht="15.75" customHeight="1">
      <c r="B20" s="139">
        <v>1</v>
      </c>
      <c r="C20" s="38" t="s">
        <v>14</v>
      </c>
      <c r="D20" s="309"/>
      <c r="E20" s="309"/>
      <c r="F20" s="407"/>
      <c r="G20" s="310"/>
      <c r="H20" s="309"/>
      <c r="I20" s="316"/>
      <c r="J20" s="317"/>
    </row>
    <row r="21" spans="2:10" ht="15.75">
      <c r="B21" s="93">
        <v>2</v>
      </c>
      <c r="C21" s="39" t="s">
        <v>18</v>
      </c>
      <c r="D21" s="311"/>
      <c r="E21" s="311"/>
      <c r="F21" s="408"/>
      <c r="G21" s="312"/>
      <c r="H21" s="311"/>
      <c r="I21" s="318"/>
      <c r="J21" s="319"/>
    </row>
    <row r="22" spans="2:10" ht="15.75">
      <c r="B22" s="93">
        <v>3</v>
      </c>
      <c r="C22" s="39" t="s">
        <v>40</v>
      </c>
      <c r="D22" s="311"/>
      <c r="E22" s="311"/>
      <c r="F22" s="408"/>
      <c r="G22" s="312"/>
      <c r="H22" s="311"/>
      <c r="I22" s="273"/>
      <c r="J22" s="274"/>
    </row>
    <row r="23" spans="2:10" ht="15.75">
      <c r="B23" s="282">
        <v>4</v>
      </c>
      <c r="C23" s="504" t="s">
        <v>41</v>
      </c>
      <c r="D23" s="505"/>
      <c r="E23" s="505"/>
      <c r="F23" s="506"/>
      <c r="G23" s="507"/>
      <c r="H23" s="505"/>
      <c r="I23" s="508"/>
      <c r="J23" s="509"/>
    </row>
    <row r="24" spans="2:10" ht="15.75">
      <c r="B24" s="577" t="s">
        <v>248</v>
      </c>
      <c r="C24" s="578"/>
      <c r="D24" s="578"/>
      <c r="E24" s="578"/>
      <c r="F24" s="578"/>
      <c r="G24" s="578"/>
      <c r="H24" s="578"/>
      <c r="I24" s="578"/>
      <c r="J24" s="579"/>
    </row>
    <row r="25" spans="2:10" ht="15.75">
      <c r="B25" s="93" t="s">
        <v>29</v>
      </c>
      <c r="C25" s="39" t="s">
        <v>14</v>
      </c>
      <c r="D25" s="311"/>
      <c r="E25" s="311"/>
      <c r="F25" s="408"/>
      <c r="G25" s="312"/>
      <c r="H25" s="311"/>
      <c r="I25" s="318"/>
      <c r="J25" s="319"/>
    </row>
    <row r="26" spans="2:10" ht="15.75">
      <c r="B26" s="93">
        <v>3</v>
      </c>
      <c r="C26" s="39" t="s">
        <v>18</v>
      </c>
      <c r="D26" s="311"/>
      <c r="E26" s="311"/>
      <c r="F26" s="408"/>
      <c r="G26" s="312"/>
      <c r="H26" s="311"/>
      <c r="I26" s="318"/>
      <c r="J26" s="319"/>
    </row>
    <row r="27" spans="2:10" ht="15.75">
      <c r="B27" s="93">
        <v>4</v>
      </c>
      <c r="C27" s="39" t="s">
        <v>40</v>
      </c>
      <c r="D27" s="311"/>
      <c r="E27" s="311"/>
      <c r="F27" s="408"/>
      <c r="G27" s="312"/>
      <c r="H27" s="311"/>
      <c r="I27" s="273"/>
      <c r="J27" s="274"/>
    </row>
    <row r="28" spans="2:10" ht="16.5" thickBot="1">
      <c r="B28" s="95">
        <v>5</v>
      </c>
      <c r="C28" s="40" t="s">
        <v>41</v>
      </c>
      <c r="D28" s="313"/>
      <c r="E28" s="314"/>
      <c r="F28" s="409"/>
      <c r="G28" s="315"/>
      <c r="H28" s="314"/>
      <c r="I28" s="275"/>
      <c r="J28" s="276"/>
    </row>
    <row r="29" spans="3:4" ht="16.5" thickTop="1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="5" customFormat="1" ht="15.75"/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3" spans="2:5" ht="15.75">
      <c r="B43" s="4"/>
      <c r="C43" s="7"/>
      <c r="D43" s="7"/>
      <c r="E43" s="4"/>
    </row>
    <row r="44" spans="2:5" ht="15.75">
      <c r="B44" s="4"/>
      <c r="C44" s="7"/>
      <c r="D44" s="7"/>
      <c r="E44" s="4"/>
    </row>
  </sheetData>
  <sheetProtection/>
  <mergeCells count="6">
    <mergeCell ref="B24:J24"/>
    <mergeCell ref="E9:F9"/>
    <mergeCell ref="B7:J7"/>
    <mergeCell ref="B12:J12"/>
    <mergeCell ref="B17:J17"/>
    <mergeCell ref="B19:J19"/>
  </mergeCells>
  <printOptions horizontalCentered="1"/>
  <pageMargins left="0.25" right="0.25" top="0.6" bottom="0.5" header="0.25" footer="0.22"/>
  <pageSetup fitToHeight="1" fitToWidth="1" horizontalDpi="600" verticalDpi="600" orientation="landscape" paperSize="9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47" customWidth="1"/>
    <col min="2" max="2" width="6.7109375" style="14" customWidth="1"/>
    <col min="3" max="3" width="50.8515625" style="47" customWidth="1"/>
    <col min="4" max="4" width="5.7109375" style="47" customWidth="1"/>
    <col min="5" max="16" width="8.7109375" style="47" customWidth="1"/>
    <col min="17" max="17" width="10.7109375" style="47" customWidth="1"/>
    <col min="18" max="18" width="1.8515625" style="47" customWidth="1"/>
    <col min="19" max="16384" width="9.140625" style="47" customWidth="1"/>
  </cols>
  <sheetData>
    <row r="1" spans="1:4" ht="12.75">
      <c r="A1" s="42" t="s">
        <v>45</v>
      </c>
      <c r="B1" s="43"/>
      <c r="C1" s="42"/>
      <c r="D1" s="24"/>
    </row>
    <row r="2" spans="1:4" ht="12.75">
      <c r="A2" s="42"/>
      <c r="B2" s="43"/>
      <c r="C2" s="42"/>
      <c r="D2" s="24"/>
    </row>
    <row r="3" spans="1:4" ht="12.75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2.75">
      <c r="A4" s="23"/>
      <c r="B4" s="23" t="str">
        <f>+CONCATENATE('Poc.strana'!$A$35," ",'Poc.strana'!$C$35)</f>
        <v>Датум обраде: </v>
      </c>
      <c r="C4" s="23"/>
      <c r="D4" s="24"/>
    </row>
    <row r="5" spans="1:3" ht="12.75">
      <c r="A5" s="48"/>
      <c r="B5" s="49"/>
      <c r="C5" s="48"/>
    </row>
    <row r="6" spans="1:3" ht="12.75">
      <c r="A6" s="48"/>
      <c r="B6" s="49"/>
      <c r="C6" s="48"/>
    </row>
    <row r="7" spans="2:17" ht="12.75">
      <c r="B7" s="584" t="str">
        <f>CONCATENATE("Табела ЕТ 4-7.1. ПРЕУЗИМАЊЕ, ИСПОРУКА И ГУБИЦИ ЕЛЕКТРИЧНЕ ЕНЕРГИЈЕ - БИЛАНС У"," ",'Poc.strana'!C25,". ГОДИНИ")</f>
        <v>Табела ЕТ 4-7.1. ПРЕУЗИМАЊЕ, ИСПОРУКА И ГУБИЦИ ЕЛЕКТРИЧНЕ ЕНЕРГИЈЕ - БИЛАНС У 2023. ГОДИНИ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</row>
    <row r="8" spans="3:17" ht="12.75">
      <c r="C8" s="50"/>
      <c r="D8" s="50"/>
      <c r="E8" s="50"/>
      <c r="F8" s="50"/>
      <c r="I8" s="51"/>
      <c r="J8" s="51"/>
      <c r="K8" s="50"/>
      <c r="L8" s="50"/>
      <c r="M8" s="50"/>
      <c r="N8" s="50"/>
      <c r="O8" s="50"/>
      <c r="P8" s="50"/>
      <c r="Q8" s="50"/>
    </row>
    <row r="9" spans="3:17" ht="13.5" thickBot="1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2:17" ht="13.5" customHeight="1" thickTop="1">
      <c r="B10" s="150" t="s">
        <v>171</v>
      </c>
      <c r="C10" s="149"/>
      <c r="D10" s="147"/>
      <c r="E10" s="147"/>
      <c r="F10" s="586"/>
      <c r="G10" s="586"/>
      <c r="H10" s="147" t="s">
        <v>210</v>
      </c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2.75">
      <c r="B11" s="587" t="s">
        <v>0</v>
      </c>
      <c r="C11" s="589" t="s">
        <v>46</v>
      </c>
      <c r="D11" s="591" t="s">
        <v>47</v>
      </c>
      <c r="E11" s="593" t="s">
        <v>48</v>
      </c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4"/>
    </row>
    <row r="12" spans="2:17" ht="12.75">
      <c r="B12" s="588"/>
      <c r="C12" s="590"/>
      <c r="D12" s="592"/>
      <c r="E12" s="53" t="s">
        <v>49</v>
      </c>
      <c r="F12" s="53" t="s">
        <v>50</v>
      </c>
      <c r="G12" s="53" t="s">
        <v>51</v>
      </c>
      <c r="H12" s="53" t="s">
        <v>52</v>
      </c>
      <c r="I12" s="53" t="s">
        <v>53</v>
      </c>
      <c r="J12" s="53" t="s">
        <v>54</v>
      </c>
      <c r="K12" s="54" t="s">
        <v>55</v>
      </c>
      <c r="L12" s="54" t="s">
        <v>56</v>
      </c>
      <c r="M12" s="54" t="s">
        <v>57</v>
      </c>
      <c r="N12" s="54" t="s">
        <v>58</v>
      </c>
      <c r="O12" s="54" t="s">
        <v>59</v>
      </c>
      <c r="P12" s="54" t="s">
        <v>60</v>
      </c>
      <c r="Q12" s="55" t="s">
        <v>61</v>
      </c>
    </row>
    <row r="13" spans="2:17" ht="12.75">
      <c r="B13" s="56"/>
      <c r="C13" s="57" t="s">
        <v>62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2:17" ht="12.75">
      <c r="B14" s="478" t="s">
        <v>30</v>
      </c>
      <c r="C14" s="479" t="s">
        <v>257</v>
      </c>
      <c r="D14" s="480" t="s">
        <v>63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535">
        <f aca="true" t="shared" si="0" ref="Q14:Q22">SUM(E14:P14)</f>
        <v>0</v>
      </c>
    </row>
    <row r="15" spans="2:17" ht="12.75">
      <c r="B15" s="481" t="s">
        <v>31</v>
      </c>
      <c r="C15" s="482" t="s">
        <v>275</v>
      </c>
      <c r="D15" s="483" t="s">
        <v>63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484">
        <f t="shared" si="0"/>
        <v>0</v>
      </c>
    </row>
    <row r="16" spans="2:17" ht="12.75">
      <c r="B16" s="481" t="s">
        <v>32</v>
      </c>
      <c r="C16" s="482" t="s">
        <v>64</v>
      </c>
      <c r="D16" s="483" t="s">
        <v>63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484">
        <f t="shared" si="0"/>
        <v>0</v>
      </c>
    </row>
    <row r="17" spans="2:17" ht="12.75">
      <c r="B17" s="481" t="s">
        <v>33</v>
      </c>
      <c r="C17" s="482" t="s">
        <v>65</v>
      </c>
      <c r="D17" s="483" t="s">
        <v>66</v>
      </c>
      <c r="E17" s="510">
        <f aca="true" t="shared" si="1" ref="E17:P17">E18+E19</f>
        <v>0</v>
      </c>
      <c r="F17" s="510">
        <f t="shared" si="1"/>
        <v>0</v>
      </c>
      <c r="G17" s="510">
        <f t="shared" si="1"/>
        <v>0</v>
      </c>
      <c r="H17" s="510">
        <f t="shared" si="1"/>
        <v>0</v>
      </c>
      <c r="I17" s="510">
        <f t="shared" si="1"/>
        <v>0</v>
      </c>
      <c r="J17" s="510">
        <f t="shared" si="1"/>
        <v>0</v>
      </c>
      <c r="K17" s="510">
        <f t="shared" si="1"/>
        <v>0</v>
      </c>
      <c r="L17" s="510">
        <f t="shared" si="1"/>
        <v>0</v>
      </c>
      <c r="M17" s="510">
        <f t="shared" si="1"/>
        <v>0</v>
      </c>
      <c r="N17" s="510">
        <f t="shared" si="1"/>
        <v>0</v>
      </c>
      <c r="O17" s="510">
        <f t="shared" si="1"/>
        <v>0</v>
      </c>
      <c r="P17" s="510">
        <f t="shared" si="1"/>
        <v>0</v>
      </c>
      <c r="Q17" s="511">
        <f t="shared" si="0"/>
        <v>0</v>
      </c>
    </row>
    <row r="18" spans="2:17" ht="12.75">
      <c r="B18" s="481" t="s">
        <v>34</v>
      </c>
      <c r="C18" s="485" t="s">
        <v>173</v>
      </c>
      <c r="D18" s="483" t="s">
        <v>66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511">
        <f t="shared" si="0"/>
        <v>0</v>
      </c>
    </row>
    <row r="19" spans="2:17" ht="12.75">
      <c r="B19" s="481" t="s">
        <v>35</v>
      </c>
      <c r="C19" s="485" t="s">
        <v>174</v>
      </c>
      <c r="D19" s="483" t="s">
        <v>66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511">
        <f t="shared" si="0"/>
        <v>0</v>
      </c>
    </row>
    <row r="20" spans="2:17" ht="12.75">
      <c r="B20" s="486" t="s">
        <v>37</v>
      </c>
      <c r="C20" s="487" t="s">
        <v>153</v>
      </c>
      <c r="D20" s="488" t="s">
        <v>67</v>
      </c>
      <c r="E20" s="510">
        <f aca="true" t="shared" si="2" ref="E20:P20">E21+E22</f>
        <v>0</v>
      </c>
      <c r="F20" s="510">
        <f t="shared" si="2"/>
        <v>0</v>
      </c>
      <c r="G20" s="510">
        <f t="shared" si="2"/>
        <v>0</v>
      </c>
      <c r="H20" s="510">
        <f t="shared" si="2"/>
        <v>0</v>
      </c>
      <c r="I20" s="510">
        <f t="shared" si="2"/>
        <v>0</v>
      </c>
      <c r="J20" s="510">
        <f t="shared" si="2"/>
        <v>0</v>
      </c>
      <c r="K20" s="510">
        <f t="shared" si="2"/>
        <v>0</v>
      </c>
      <c r="L20" s="510">
        <f t="shared" si="2"/>
        <v>0</v>
      </c>
      <c r="M20" s="510">
        <f t="shared" si="2"/>
        <v>0</v>
      </c>
      <c r="N20" s="510">
        <f t="shared" si="2"/>
        <v>0</v>
      </c>
      <c r="O20" s="510">
        <f t="shared" si="2"/>
        <v>0</v>
      </c>
      <c r="P20" s="510">
        <f t="shared" si="2"/>
        <v>0</v>
      </c>
      <c r="Q20" s="512">
        <f t="shared" si="0"/>
        <v>0</v>
      </c>
    </row>
    <row r="21" spans="2:17" ht="12.75">
      <c r="B21" s="481" t="s">
        <v>38</v>
      </c>
      <c r="C21" s="489" t="s">
        <v>241</v>
      </c>
      <c r="D21" s="488" t="s">
        <v>67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511">
        <f t="shared" si="0"/>
        <v>0</v>
      </c>
    </row>
    <row r="22" spans="2:17" ht="12.75">
      <c r="B22" s="490" t="s">
        <v>39</v>
      </c>
      <c r="C22" s="491" t="s">
        <v>242</v>
      </c>
      <c r="D22" s="492" t="s">
        <v>67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513">
        <f t="shared" si="0"/>
        <v>0</v>
      </c>
    </row>
    <row r="23" spans="2:17" ht="12.75">
      <c r="B23" s="56"/>
      <c r="C23" s="57" t="s">
        <v>347</v>
      </c>
      <c r="D23" s="7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2:17" ht="12.75">
      <c r="B24" s="61"/>
      <c r="C24" s="75" t="s">
        <v>68</v>
      </c>
      <c r="D24" s="62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0"/>
    </row>
    <row r="25" spans="2:17" ht="12.75">
      <c r="B25" s="64" t="s">
        <v>69</v>
      </c>
      <c r="C25" s="65" t="s">
        <v>257</v>
      </c>
      <c r="D25" s="66" t="s">
        <v>63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121">
        <f>SUM(E25:P25)</f>
        <v>0</v>
      </c>
    </row>
    <row r="26" spans="2:17" ht="12.75">
      <c r="B26" s="64" t="s">
        <v>70</v>
      </c>
      <c r="C26" s="65" t="s">
        <v>65</v>
      </c>
      <c r="D26" s="66" t="s">
        <v>66</v>
      </c>
      <c r="E26" s="122">
        <f aca="true" t="shared" si="3" ref="E26:P26">E27+E28</f>
        <v>0</v>
      </c>
      <c r="F26" s="122">
        <f t="shared" si="3"/>
        <v>0</v>
      </c>
      <c r="G26" s="122">
        <f t="shared" si="3"/>
        <v>0</v>
      </c>
      <c r="H26" s="122">
        <f t="shared" si="3"/>
        <v>0</v>
      </c>
      <c r="I26" s="122">
        <f t="shared" si="3"/>
        <v>0</v>
      </c>
      <c r="J26" s="122">
        <f t="shared" si="3"/>
        <v>0</v>
      </c>
      <c r="K26" s="122">
        <f t="shared" si="3"/>
        <v>0</v>
      </c>
      <c r="L26" s="122">
        <f t="shared" si="3"/>
        <v>0</v>
      </c>
      <c r="M26" s="122">
        <f t="shared" si="3"/>
        <v>0</v>
      </c>
      <c r="N26" s="122">
        <f t="shared" si="3"/>
        <v>0</v>
      </c>
      <c r="O26" s="122">
        <f t="shared" si="3"/>
        <v>0</v>
      </c>
      <c r="P26" s="122">
        <f t="shared" si="3"/>
        <v>0</v>
      </c>
      <c r="Q26" s="121">
        <f>SUM(E26:P26)</f>
        <v>0</v>
      </c>
    </row>
    <row r="27" spans="2:17" ht="12.75">
      <c r="B27" s="64" t="s">
        <v>71</v>
      </c>
      <c r="C27" s="68" t="s">
        <v>173</v>
      </c>
      <c r="D27" s="66" t="s">
        <v>66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121">
        <f>SUM(E27:P27)</f>
        <v>0</v>
      </c>
    </row>
    <row r="28" spans="2:17" ht="12.75">
      <c r="B28" s="64" t="s">
        <v>72</v>
      </c>
      <c r="C28" s="68" t="s">
        <v>174</v>
      </c>
      <c r="D28" s="66" t="s">
        <v>66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121">
        <f>SUM(E28:P28)</f>
        <v>0</v>
      </c>
    </row>
    <row r="29" spans="2:17" ht="12.75">
      <c r="B29" s="64" t="s">
        <v>73</v>
      </c>
      <c r="C29" s="92" t="s">
        <v>170</v>
      </c>
      <c r="D29" s="66" t="s">
        <v>67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121">
        <f>SUM(E29:P29)</f>
        <v>0</v>
      </c>
    </row>
    <row r="30" spans="2:17" ht="12.75">
      <c r="B30" s="64"/>
      <c r="C30" s="65" t="s">
        <v>74</v>
      </c>
      <c r="D30" s="6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1"/>
    </row>
    <row r="31" spans="2:17" ht="12.75">
      <c r="B31" s="64" t="s">
        <v>75</v>
      </c>
      <c r="C31" s="65" t="s">
        <v>257</v>
      </c>
      <c r="D31" s="66" t="s">
        <v>63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121">
        <f>SUM(E31:P31)</f>
        <v>0</v>
      </c>
    </row>
    <row r="32" spans="2:17" ht="12.75">
      <c r="B32" s="64" t="s">
        <v>76</v>
      </c>
      <c r="C32" s="65" t="s">
        <v>65</v>
      </c>
      <c r="D32" s="66" t="s">
        <v>66</v>
      </c>
      <c r="E32" s="122">
        <f aca="true" t="shared" si="4" ref="E32:P32">E33+E34</f>
        <v>0</v>
      </c>
      <c r="F32" s="122">
        <f t="shared" si="4"/>
        <v>0</v>
      </c>
      <c r="G32" s="122">
        <f t="shared" si="4"/>
        <v>0</v>
      </c>
      <c r="H32" s="122">
        <f t="shared" si="4"/>
        <v>0</v>
      </c>
      <c r="I32" s="122">
        <f t="shared" si="4"/>
        <v>0</v>
      </c>
      <c r="J32" s="122">
        <f t="shared" si="4"/>
        <v>0</v>
      </c>
      <c r="K32" s="122">
        <f t="shared" si="4"/>
        <v>0</v>
      </c>
      <c r="L32" s="122">
        <f t="shared" si="4"/>
        <v>0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0</v>
      </c>
      <c r="Q32" s="121">
        <f>SUM(E32:P32)</f>
        <v>0</v>
      </c>
    </row>
    <row r="33" spans="2:17" ht="12.75">
      <c r="B33" s="64" t="s">
        <v>77</v>
      </c>
      <c r="C33" s="68" t="s">
        <v>173</v>
      </c>
      <c r="D33" s="66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121">
        <f>SUM(E33:P33)</f>
        <v>0</v>
      </c>
    </row>
    <row r="34" spans="2:17" ht="12.75">
      <c r="B34" s="64" t="s">
        <v>78</v>
      </c>
      <c r="C34" s="68" t="s">
        <v>174</v>
      </c>
      <c r="D34" s="66" t="s">
        <v>66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121">
        <f>SUM(E34:P34)</f>
        <v>0</v>
      </c>
    </row>
    <row r="35" spans="2:17" ht="12.75">
      <c r="B35" s="64" t="s">
        <v>79</v>
      </c>
      <c r="C35" s="92" t="s">
        <v>170</v>
      </c>
      <c r="D35" s="66" t="s">
        <v>67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121">
        <f>SUM(E35:P35)</f>
        <v>0</v>
      </c>
    </row>
    <row r="36" spans="2:17" ht="12.75">
      <c r="B36" s="64"/>
      <c r="C36" s="65" t="s">
        <v>80</v>
      </c>
      <c r="D36" s="6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1"/>
    </row>
    <row r="37" spans="2:17" ht="12.75">
      <c r="B37" s="64" t="s">
        <v>81</v>
      </c>
      <c r="C37" s="65" t="s">
        <v>257</v>
      </c>
      <c r="D37" s="66" t="s">
        <v>63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121">
        <f aca="true" t="shared" si="5" ref="Q37:Q42">SUM(E37:P37)</f>
        <v>0</v>
      </c>
    </row>
    <row r="38" spans="2:17" ht="12.75">
      <c r="B38" s="64" t="s">
        <v>82</v>
      </c>
      <c r="C38" s="65" t="s">
        <v>65</v>
      </c>
      <c r="D38" s="66" t="s">
        <v>66</v>
      </c>
      <c r="E38" s="122">
        <f aca="true" t="shared" si="6" ref="E38:P38">E39+E40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2">
        <f t="shared" si="6"/>
        <v>0</v>
      </c>
      <c r="K38" s="122">
        <f t="shared" si="6"/>
        <v>0</v>
      </c>
      <c r="L38" s="122">
        <f t="shared" si="6"/>
        <v>0</v>
      </c>
      <c r="M38" s="122">
        <f t="shared" si="6"/>
        <v>0</v>
      </c>
      <c r="N38" s="122">
        <f t="shared" si="6"/>
        <v>0</v>
      </c>
      <c r="O38" s="122">
        <f t="shared" si="6"/>
        <v>0</v>
      </c>
      <c r="P38" s="122">
        <f t="shared" si="6"/>
        <v>0</v>
      </c>
      <c r="Q38" s="121">
        <f t="shared" si="5"/>
        <v>0</v>
      </c>
    </row>
    <row r="39" spans="2:17" ht="12.75">
      <c r="B39" s="64" t="s">
        <v>83</v>
      </c>
      <c r="C39" s="68" t="s">
        <v>173</v>
      </c>
      <c r="D39" s="66" t="s">
        <v>66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121">
        <f t="shared" si="5"/>
        <v>0</v>
      </c>
    </row>
    <row r="40" spans="2:17" ht="12.75">
      <c r="B40" s="64" t="s">
        <v>84</v>
      </c>
      <c r="C40" s="68" t="s">
        <v>174</v>
      </c>
      <c r="D40" s="66" t="s">
        <v>66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121">
        <f t="shared" si="5"/>
        <v>0</v>
      </c>
    </row>
    <row r="41" spans="2:17" ht="12.75">
      <c r="B41" s="64" t="s">
        <v>85</v>
      </c>
      <c r="C41" s="92" t="s">
        <v>170</v>
      </c>
      <c r="D41" s="66" t="s">
        <v>67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121">
        <f t="shared" si="5"/>
        <v>0</v>
      </c>
    </row>
    <row r="42" spans="2:17" ht="12.75">
      <c r="B42" s="88" t="s">
        <v>86</v>
      </c>
      <c r="C42" s="545" t="s">
        <v>177</v>
      </c>
      <c r="D42" s="89" t="s">
        <v>66</v>
      </c>
      <c r="E42" s="146">
        <f aca="true" t="shared" si="7" ref="E42:P42">E38+E32+E26</f>
        <v>0</v>
      </c>
      <c r="F42" s="146">
        <f t="shared" si="7"/>
        <v>0</v>
      </c>
      <c r="G42" s="146">
        <f t="shared" si="7"/>
        <v>0</v>
      </c>
      <c r="H42" s="146">
        <f t="shared" si="7"/>
        <v>0</v>
      </c>
      <c r="I42" s="146">
        <f t="shared" si="7"/>
        <v>0</v>
      </c>
      <c r="J42" s="146">
        <f t="shared" si="7"/>
        <v>0</v>
      </c>
      <c r="K42" s="146">
        <f t="shared" si="7"/>
        <v>0</v>
      </c>
      <c r="L42" s="146">
        <f t="shared" si="7"/>
        <v>0</v>
      </c>
      <c r="M42" s="146">
        <f t="shared" si="7"/>
        <v>0</v>
      </c>
      <c r="N42" s="146">
        <f t="shared" si="7"/>
        <v>0</v>
      </c>
      <c r="O42" s="146">
        <f t="shared" si="7"/>
        <v>0</v>
      </c>
      <c r="P42" s="146">
        <f t="shared" si="7"/>
        <v>0</v>
      </c>
      <c r="Q42" s="143">
        <f t="shared" si="5"/>
        <v>0</v>
      </c>
    </row>
    <row r="43" spans="2:17" ht="12.75">
      <c r="B43" s="56"/>
      <c r="C43" s="57" t="s">
        <v>348</v>
      </c>
      <c r="D43" s="7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</row>
    <row r="44" spans="2:17" ht="12.75">
      <c r="B44" s="541"/>
      <c r="C44" s="546" t="s">
        <v>349</v>
      </c>
      <c r="D44" s="547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0"/>
    </row>
    <row r="45" spans="2:17" ht="12.75">
      <c r="B45" s="542" t="s">
        <v>87</v>
      </c>
      <c r="C45" s="548" t="s">
        <v>257</v>
      </c>
      <c r="D45" s="549" t="s">
        <v>63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121">
        <f>SUM(E45:P45)</f>
        <v>0</v>
      </c>
    </row>
    <row r="46" spans="2:17" ht="12.75">
      <c r="B46" s="542" t="s">
        <v>88</v>
      </c>
      <c r="C46" s="548" t="s">
        <v>65</v>
      </c>
      <c r="D46" s="549" t="s">
        <v>66</v>
      </c>
      <c r="E46" s="122">
        <f aca="true" t="shared" si="8" ref="E46:P46">E47+E48</f>
        <v>0</v>
      </c>
      <c r="F46" s="122">
        <f t="shared" si="8"/>
        <v>0</v>
      </c>
      <c r="G46" s="122">
        <f t="shared" si="8"/>
        <v>0</v>
      </c>
      <c r="H46" s="122">
        <f t="shared" si="8"/>
        <v>0</v>
      </c>
      <c r="I46" s="122">
        <f t="shared" si="8"/>
        <v>0</v>
      </c>
      <c r="J46" s="122">
        <f t="shared" si="8"/>
        <v>0</v>
      </c>
      <c r="K46" s="122">
        <f t="shared" si="8"/>
        <v>0</v>
      </c>
      <c r="L46" s="122">
        <f t="shared" si="8"/>
        <v>0</v>
      </c>
      <c r="M46" s="122">
        <f t="shared" si="8"/>
        <v>0</v>
      </c>
      <c r="N46" s="122">
        <f t="shared" si="8"/>
        <v>0</v>
      </c>
      <c r="O46" s="122">
        <f t="shared" si="8"/>
        <v>0</v>
      </c>
      <c r="P46" s="122">
        <f t="shared" si="8"/>
        <v>0</v>
      </c>
      <c r="Q46" s="121">
        <f>SUM(E46:P46)</f>
        <v>0</v>
      </c>
    </row>
    <row r="47" spans="2:17" ht="12.75">
      <c r="B47" s="542" t="s">
        <v>350</v>
      </c>
      <c r="C47" s="550" t="s">
        <v>173</v>
      </c>
      <c r="D47" s="549" t="s">
        <v>66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121">
        <f>SUM(E47:P47)</f>
        <v>0</v>
      </c>
    </row>
    <row r="48" spans="2:17" ht="12.75">
      <c r="B48" s="542" t="s">
        <v>351</v>
      </c>
      <c r="C48" s="550" t="s">
        <v>174</v>
      </c>
      <c r="D48" s="549" t="s">
        <v>66</v>
      </c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121">
        <f>SUM(E48:P48)</f>
        <v>0</v>
      </c>
    </row>
    <row r="49" spans="2:17" ht="12.75">
      <c r="B49" s="542" t="s">
        <v>89</v>
      </c>
      <c r="C49" s="551" t="s">
        <v>170</v>
      </c>
      <c r="D49" s="549" t="s">
        <v>67</v>
      </c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121">
        <f>SUM(E49:P49)</f>
        <v>0</v>
      </c>
    </row>
    <row r="50" spans="2:17" ht="12.75">
      <c r="B50" s="542"/>
      <c r="C50" s="548" t="s">
        <v>352</v>
      </c>
      <c r="D50" s="54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1"/>
    </row>
    <row r="51" spans="2:17" ht="12.75">
      <c r="B51" s="542" t="s">
        <v>90</v>
      </c>
      <c r="C51" s="548" t="s">
        <v>257</v>
      </c>
      <c r="D51" s="549" t="s">
        <v>63</v>
      </c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121">
        <f>SUM(E51:P51)</f>
        <v>0</v>
      </c>
    </row>
    <row r="52" spans="2:17" ht="12.75">
      <c r="B52" s="542" t="s">
        <v>91</v>
      </c>
      <c r="C52" s="548" t="s">
        <v>65</v>
      </c>
      <c r="D52" s="549" t="s">
        <v>66</v>
      </c>
      <c r="E52" s="122">
        <f aca="true" t="shared" si="9" ref="E52:P52">E53+E54</f>
        <v>0</v>
      </c>
      <c r="F52" s="122">
        <f t="shared" si="9"/>
        <v>0</v>
      </c>
      <c r="G52" s="122">
        <f t="shared" si="9"/>
        <v>0</v>
      </c>
      <c r="H52" s="122">
        <f t="shared" si="9"/>
        <v>0</v>
      </c>
      <c r="I52" s="122">
        <f t="shared" si="9"/>
        <v>0</v>
      </c>
      <c r="J52" s="122">
        <f t="shared" si="9"/>
        <v>0</v>
      </c>
      <c r="K52" s="122">
        <f t="shared" si="9"/>
        <v>0</v>
      </c>
      <c r="L52" s="122">
        <f t="shared" si="9"/>
        <v>0</v>
      </c>
      <c r="M52" s="122">
        <f t="shared" si="9"/>
        <v>0</v>
      </c>
      <c r="N52" s="122">
        <f t="shared" si="9"/>
        <v>0</v>
      </c>
      <c r="O52" s="122">
        <f t="shared" si="9"/>
        <v>0</v>
      </c>
      <c r="P52" s="122">
        <f t="shared" si="9"/>
        <v>0</v>
      </c>
      <c r="Q52" s="121">
        <f>SUM(E52:P52)</f>
        <v>0</v>
      </c>
    </row>
    <row r="53" spans="2:17" ht="12.75">
      <c r="B53" s="542" t="s">
        <v>353</v>
      </c>
      <c r="C53" s="550" t="s">
        <v>173</v>
      </c>
      <c r="D53" s="549" t="s">
        <v>66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121">
        <f>SUM(E53:P53)</f>
        <v>0</v>
      </c>
    </row>
    <row r="54" spans="2:17" ht="12.75">
      <c r="B54" s="542" t="s">
        <v>354</v>
      </c>
      <c r="C54" s="550" t="s">
        <v>174</v>
      </c>
      <c r="D54" s="549" t="s">
        <v>66</v>
      </c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121">
        <f>SUM(E54:P54)</f>
        <v>0</v>
      </c>
    </row>
    <row r="55" spans="2:17" ht="12.75">
      <c r="B55" s="542" t="s">
        <v>92</v>
      </c>
      <c r="C55" s="551" t="s">
        <v>170</v>
      </c>
      <c r="D55" s="549" t="s">
        <v>67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121">
        <f>SUM(E55:P55)</f>
        <v>0</v>
      </c>
    </row>
    <row r="56" spans="2:17" ht="12.75">
      <c r="B56" s="542"/>
      <c r="C56" s="548" t="s">
        <v>355</v>
      </c>
      <c r="D56" s="54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1"/>
    </row>
    <row r="57" spans="2:17" ht="12.75">
      <c r="B57" s="542"/>
      <c r="C57" s="551" t="s">
        <v>356</v>
      </c>
      <c r="D57" s="549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1"/>
    </row>
    <row r="58" spans="2:17" ht="12.75">
      <c r="B58" s="542" t="s">
        <v>93</v>
      </c>
      <c r="C58" s="548" t="s">
        <v>257</v>
      </c>
      <c r="D58" s="549" t="s">
        <v>63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121">
        <f>SUM(E58:P58)</f>
        <v>0</v>
      </c>
    </row>
    <row r="59" spans="2:17" ht="12.75">
      <c r="B59" s="542" t="s">
        <v>94</v>
      </c>
      <c r="C59" s="548" t="s">
        <v>65</v>
      </c>
      <c r="D59" s="549" t="s">
        <v>66</v>
      </c>
      <c r="E59" s="122">
        <f aca="true" t="shared" si="10" ref="E59:P59">E60+E61</f>
        <v>0</v>
      </c>
      <c r="F59" s="122">
        <f t="shared" si="10"/>
        <v>0</v>
      </c>
      <c r="G59" s="122">
        <f t="shared" si="10"/>
        <v>0</v>
      </c>
      <c r="H59" s="122">
        <f t="shared" si="10"/>
        <v>0</v>
      </c>
      <c r="I59" s="122">
        <f t="shared" si="10"/>
        <v>0</v>
      </c>
      <c r="J59" s="122">
        <f t="shared" si="10"/>
        <v>0</v>
      </c>
      <c r="K59" s="122">
        <f t="shared" si="10"/>
        <v>0</v>
      </c>
      <c r="L59" s="122">
        <f t="shared" si="10"/>
        <v>0</v>
      </c>
      <c r="M59" s="122">
        <f t="shared" si="10"/>
        <v>0</v>
      </c>
      <c r="N59" s="122">
        <f t="shared" si="10"/>
        <v>0</v>
      </c>
      <c r="O59" s="122">
        <f t="shared" si="10"/>
        <v>0</v>
      </c>
      <c r="P59" s="122">
        <f t="shared" si="10"/>
        <v>0</v>
      </c>
      <c r="Q59" s="121">
        <f>SUM(E59:P59)</f>
        <v>0</v>
      </c>
    </row>
    <row r="60" spans="2:17" ht="12.75">
      <c r="B60" s="542" t="s">
        <v>357</v>
      </c>
      <c r="C60" s="550" t="s">
        <v>173</v>
      </c>
      <c r="D60" s="549" t="s">
        <v>66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121">
        <f>SUM(E60:P60)</f>
        <v>0</v>
      </c>
    </row>
    <row r="61" spans="2:17" ht="12.75">
      <c r="B61" s="542" t="s">
        <v>358</v>
      </c>
      <c r="C61" s="550" t="s">
        <v>174</v>
      </c>
      <c r="D61" s="549" t="s">
        <v>66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121">
        <f>SUM(E61:P61)</f>
        <v>0</v>
      </c>
    </row>
    <row r="62" spans="2:17" ht="12.75">
      <c r="B62" s="542" t="s">
        <v>95</v>
      </c>
      <c r="C62" s="551" t="s">
        <v>170</v>
      </c>
      <c r="D62" s="549" t="s">
        <v>67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121">
        <f>SUM(E62:P62)</f>
        <v>0</v>
      </c>
    </row>
    <row r="63" spans="2:17" ht="12.75">
      <c r="B63" s="542"/>
      <c r="C63" s="551" t="s">
        <v>359</v>
      </c>
      <c r="D63" s="549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1"/>
    </row>
    <row r="64" spans="2:17" ht="12.75">
      <c r="B64" s="542" t="s">
        <v>97</v>
      </c>
      <c r="C64" s="548" t="s">
        <v>257</v>
      </c>
      <c r="D64" s="549" t="s">
        <v>63</v>
      </c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121">
        <f>SUM(E64:P64)</f>
        <v>0</v>
      </c>
    </row>
    <row r="65" spans="2:17" ht="12.75">
      <c r="B65" s="542" t="s">
        <v>99</v>
      </c>
      <c r="C65" s="548" t="s">
        <v>65</v>
      </c>
      <c r="D65" s="549" t="s">
        <v>66</v>
      </c>
      <c r="E65" s="122">
        <f aca="true" t="shared" si="11" ref="E65:P65">E66+E67</f>
        <v>0</v>
      </c>
      <c r="F65" s="122">
        <f t="shared" si="11"/>
        <v>0</v>
      </c>
      <c r="G65" s="122">
        <f t="shared" si="11"/>
        <v>0</v>
      </c>
      <c r="H65" s="122">
        <f t="shared" si="11"/>
        <v>0</v>
      </c>
      <c r="I65" s="122">
        <f t="shared" si="11"/>
        <v>0</v>
      </c>
      <c r="J65" s="122">
        <f t="shared" si="11"/>
        <v>0</v>
      </c>
      <c r="K65" s="122">
        <f t="shared" si="11"/>
        <v>0</v>
      </c>
      <c r="L65" s="122">
        <f t="shared" si="11"/>
        <v>0</v>
      </c>
      <c r="M65" s="122">
        <f t="shared" si="11"/>
        <v>0</v>
      </c>
      <c r="N65" s="122">
        <f t="shared" si="11"/>
        <v>0</v>
      </c>
      <c r="O65" s="122">
        <f t="shared" si="11"/>
        <v>0</v>
      </c>
      <c r="P65" s="122">
        <f t="shared" si="11"/>
        <v>0</v>
      </c>
      <c r="Q65" s="121">
        <f>SUM(E65:P65)</f>
        <v>0</v>
      </c>
    </row>
    <row r="66" spans="2:17" ht="12.75">
      <c r="B66" s="542" t="s">
        <v>344</v>
      </c>
      <c r="C66" s="550" t="s">
        <v>173</v>
      </c>
      <c r="D66" s="549" t="s">
        <v>66</v>
      </c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121">
        <f>SUM(E66:P66)</f>
        <v>0</v>
      </c>
    </row>
    <row r="67" spans="2:17" ht="12.75">
      <c r="B67" s="542" t="s">
        <v>345</v>
      </c>
      <c r="C67" s="550" t="s">
        <v>174</v>
      </c>
      <c r="D67" s="549" t="s">
        <v>66</v>
      </c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121">
        <f>SUM(E67:P67)</f>
        <v>0</v>
      </c>
    </row>
    <row r="68" spans="2:17" ht="12.75">
      <c r="B68" s="542" t="s">
        <v>223</v>
      </c>
      <c r="C68" s="551" t="s">
        <v>170</v>
      </c>
      <c r="D68" s="549" t="s">
        <v>67</v>
      </c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121">
        <f>SUM(E68:P68)</f>
        <v>0</v>
      </c>
    </row>
    <row r="69" spans="2:17" ht="12.75">
      <c r="B69" s="543"/>
      <c r="C69" s="551" t="s">
        <v>360</v>
      </c>
      <c r="D69" s="549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121"/>
    </row>
    <row r="70" spans="2:17" ht="12.75">
      <c r="B70" s="542" t="s">
        <v>299</v>
      </c>
      <c r="C70" s="548" t="s">
        <v>257</v>
      </c>
      <c r="D70" s="549" t="s">
        <v>63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121">
        <f aca="true" t="shared" si="12" ref="Q70:Q75">SUM(E70:P70)</f>
        <v>0</v>
      </c>
    </row>
    <row r="71" spans="2:17" ht="12.75">
      <c r="B71" s="542" t="s">
        <v>346</v>
      </c>
      <c r="C71" s="548" t="s">
        <v>65</v>
      </c>
      <c r="D71" s="549" t="s">
        <v>66</v>
      </c>
      <c r="E71" s="122">
        <f aca="true" t="shared" si="13" ref="E71:P71">E72+E73</f>
        <v>0</v>
      </c>
      <c r="F71" s="122">
        <f t="shared" si="13"/>
        <v>0</v>
      </c>
      <c r="G71" s="122">
        <f t="shared" si="13"/>
        <v>0</v>
      </c>
      <c r="H71" s="122">
        <f t="shared" si="13"/>
        <v>0</v>
      </c>
      <c r="I71" s="122">
        <f t="shared" si="13"/>
        <v>0</v>
      </c>
      <c r="J71" s="122">
        <f t="shared" si="13"/>
        <v>0</v>
      </c>
      <c r="K71" s="122">
        <f t="shared" si="13"/>
        <v>0</v>
      </c>
      <c r="L71" s="122">
        <f t="shared" si="13"/>
        <v>0</v>
      </c>
      <c r="M71" s="122">
        <f t="shared" si="13"/>
        <v>0</v>
      </c>
      <c r="N71" s="122">
        <f t="shared" si="13"/>
        <v>0</v>
      </c>
      <c r="O71" s="122">
        <f t="shared" si="13"/>
        <v>0</v>
      </c>
      <c r="P71" s="122">
        <f t="shared" si="13"/>
        <v>0</v>
      </c>
      <c r="Q71" s="121">
        <f t="shared" si="12"/>
        <v>0</v>
      </c>
    </row>
    <row r="72" spans="2:17" ht="12.75">
      <c r="B72" s="542" t="s">
        <v>361</v>
      </c>
      <c r="C72" s="550" t="s">
        <v>173</v>
      </c>
      <c r="D72" s="549" t="s">
        <v>66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121">
        <f t="shared" si="12"/>
        <v>0</v>
      </c>
    </row>
    <row r="73" spans="2:17" ht="12.75">
      <c r="B73" s="542" t="s">
        <v>362</v>
      </c>
      <c r="C73" s="550" t="s">
        <v>174</v>
      </c>
      <c r="D73" s="549" t="s">
        <v>66</v>
      </c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121">
        <f t="shared" si="12"/>
        <v>0</v>
      </c>
    </row>
    <row r="74" spans="2:17" ht="12.75">
      <c r="B74" s="542" t="s">
        <v>363</v>
      </c>
      <c r="C74" s="551" t="s">
        <v>170</v>
      </c>
      <c r="D74" s="549" t="s">
        <v>67</v>
      </c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121">
        <f t="shared" si="12"/>
        <v>0</v>
      </c>
    </row>
    <row r="75" spans="2:17" ht="12.75" customHeight="1">
      <c r="B75" s="552" t="s">
        <v>364</v>
      </c>
      <c r="C75" s="553" t="s">
        <v>365</v>
      </c>
      <c r="D75" s="554" t="s">
        <v>66</v>
      </c>
      <c r="E75" s="555">
        <f>E71+E52+E59+E46+E65</f>
        <v>0</v>
      </c>
      <c r="F75" s="555">
        <f aca="true" t="shared" si="14" ref="F75:P75">F71+F52+F59+F46+F65</f>
        <v>0</v>
      </c>
      <c r="G75" s="555">
        <f t="shared" si="14"/>
        <v>0</v>
      </c>
      <c r="H75" s="555">
        <f t="shared" si="14"/>
        <v>0</v>
      </c>
      <c r="I75" s="555">
        <f t="shared" si="14"/>
        <v>0</v>
      </c>
      <c r="J75" s="555">
        <f t="shared" si="14"/>
        <v>0</v>
      </c>
      <c r="K75" s="555">
        <f t="shared" si="14"/>
        <v>0</v>
      </c>
      <c r="L75" s="555">
        <f t="shared" si="14"/>
        <v>0</v>
      </c>
      <c r="M75" s="555">
        <f t="shared" si="14"/>
        <v>0</v>
      </c>
      <c r="N75" s="555">
        <f t="shared" si="14"/>
        <v>0</v>
      </c>
      <c r="O75" s="555">
        <f t="shared" si="14"/>
        <v>0</v>
      </c>
      <c r="P75" s="555">
        <f t="shared" si="14"/>
        <v>0</v>
      </c>
      <c r="Q75" s="143">
        <f t="shared" si="12"/>
        <v>0</v>
      </c>
    </row>
    <row r="76" spans="2:17" ht="12.75">
      <c r="B76" s="536" t="s">
        <v>366</v>
      </c>
      <c r="C76" s="537" t="s">
        <v>367</v>
      </c>
      <c r="D76" s="53" t="s">
        <v>66</v>
      </c>
      <c r="E76" s="323"/>
      <c r="F76" s="538"/>
      <c r="G76" s="323"/>
      <c r="H76" s="323"/>
      <c r="I76" s="538"/>
      <c r="J76" s="323"/>
      <c r="K76" s="323"/>
      <c r="L76" s="323"/>
      <c r="M76" s="323"/>
      <c r="N76" s="323"/>
      <c r="O76" s="323"/>
      <c r="P76" s="323"/>
      <c r="Q76" s="145">
        <f>SUM(E76:P76)</f>
        <v>0</v>
      </c>
    </row>
    <row r="77" spans="2:17" ht="12.75">
      <c r="B77" s="539" t="s">
        <v>368</v>
      </c>
      <c r="C77" s="540" t="s">
        <v>369</v>
      </c>
      <c r="D77" s="72" t="s">
        <v>66</v>
      </c>
      <c r="E77" s="538"/>
      <c r="F77" s="323"/>
      <c r="G77" s="538"/>
      <c r="H77" s="538"/>
      <c r="I77" s="323"/>
      <c r="J77" s="538"/>
      <c r="K77" s="538"/>
      <c r="L77" s="538"/>
      <c r="M77" s="538"/>
      <c r="N77" s="538"/>
      <c r="O77" s="538"/>
      <c r="P77" s="538"/>
      <c r="Q77" s="124">
        <f>SUM(E77:P77)</f>
        <v>0</v>
      </c>
    </row>
    <row r="78" spans="2:17" ht="12.75">
      <c r="B78" s="536" t="s">
        <v>370</v>
      </c>
      <c r="C78" s="537" t="s">
        <v>176</v>
      </c>
      <c r="D78" s="72" t="s">
        <v>66</v>
      </c>
      <c r="E78" s="556">
        <f aca="true" t="shared" si="15" ref="E78:P78">E77+E76+E42+E17+E75</f>
        <v>0</v>
      </c>
      <c r="F78" s="556">
        <f t="shared" si="15"/>
        <v>0</v>
      </c>
      <c r="G78" s="556">
        <f t="shared" si="15"/>
        <v>0</v>
      </c>
      <c r="H78" s="556">
        <f t="shared" si="15"/>
        <v>0</v>
      </c>
      <c r="I78" s="556">
        <f t="shared" si="15"/>
        <v>0</v>
      </c>
      <c r="J78" s="556">
        <f t="shared" si="15"/>
        <v>0</v>
      </c>
      <c r="K78" s="556">
        <f t="shared" si="15"/>
        <v>0</v>
      </c>
      <c r="L78" s="556">
        <f t="shared" si="15"/>
        <v>0</v>
      </c>
      <c r="M78" s="556">
        <f t="shared" si="15"/>
        <v>0</v>
      </c>
      <c r="N78" s="556">
        <f t="shared" si="15"/>
        <v>0</v>
      </c>
      <c r="O78" s="556">
        <f t="shared" si="15"/>
        <v>0</v>
      </c>
      <c r="P78" s="556">
        <f t="shared" si="15"/>
        <v>0</v>
      </c>
      <c r="Q78" s="74">
        <f>SUM(E78:P78)</f>
        <v>0</v>
      </c>
    </row>
    <row r="79" spans="2:17" ht="12.75">
      <c r="B79" s="541"/>
      <c r="C79" s="75" t="s">
        <v>296</v>
      </c>
      <c r="D79" s="62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0"/>
    </row>
    <row r="80" spans="2:17" ht="12.75">
      <c r="B80" s="542" t="s">
        <v>371</v>
      </c>
      <c r="C80" s="65" t="s">
        <v>185</v>
      </c>
      <c r="D80" s="66" t="s">
        <v>66</v>
      </c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67">
        <f>SUM(E80:P80)</f>
        <v>0</v>
      </c>
    </row>
    <row r="81" spans="2:17" ht="12.75">
      <c r="B81" s="542" t="s">
        <v>372</v>
      </c>
      <c r="C81" s="65" t="s">
        <v>186</v>
      </c>
      <c r="D81" s="66" t="s">
        <v>66</v>
      </c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67">
        <f>SUM(E81:P81)</f>
        <v>0</v>
      </c>
    </row>
    <row r="82" spans="2:17" ht="12.75">
      <c r="B82" s="542" t="s">
        <v>373</v>
      </c>
      <c r="C82" s="65" t="s">
        <v>187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543" t="s">
        <v>374</v>
      </c>
      <c r="C83" s="69" t="s">
        <v>188</v>
      </c>
      <c r="D83" s="70" t="s">
        <v>66</v>
      </c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71">
        <f>SUM(E83:P83)</f>
        <v>0</v>
      </c>
    </row>
    <row r="84" spans="2:17" ht="12.75">
      <c r="B84" s="536" t="s">
        <v>375</v>
      </c>
      <c r="C84" s="57" t="s">
        <v>297</v>
      </c>
      <c r="D84" s="72" t="s">
        <v>66</v>
      </c>
      <c r="E84" s="73">
        <f aca="true" t="shared" si="16" ref="E84:P84">SUM(E80:E83)</f>
        <v>0</v>
      </c>
      <c r="F84" s="73">
        <f t="shared" si="16"/>
        <v>0</v>
      </c>
      <c r="G84" s="73">
        <f t="shared" si="16"/>
        <v>0</v>
      </c>
      <c r="H84" s="73">
        <f t="shared" si="16"/>
        <v>0</v>
      </c>
      <c r="I84" s="73">
        <f t="shared" si="16"/>
        <v>0</v>
      </c>
      <c r="J84" s="73">
        <f t="shared" si="16"/>
        <v>0</v>
      </c>
      <c r="K84" s="73">
        <f t="shared" si="16"/>
        <v>0</v>
      </c>
      <c r="L84" s="73">
        <f t="shared" si="16"/>
        <v>0</v>
      </c>
      <c r="M84" s="73">
        <f t="shared" si="16"/>
        <v>0</v>
      </c>
      <c r="N84" s="73">
        <f t="shared" si="16"/>
        <v>0</v>
      </c>
      <c r="O84" s="73">
        <f t="shared" si="16"/>
        <v>0</v>
      </c>
      <c r="P84" s="73">
        <f t="shared" si="16"/>
        <v>0</v>
      </c>
      <c r="Q84" s="74">
        <f>SUM(E84:P84)</f>
        <v>0</v>
      </c>
    </row>
    <row r="85" spans="2:17" ht="12.75">
      <c r="B85" s="541"/>
      <c r="C85" s="75"/>
      <c r="D85" s="62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0"/>
    </row>
    <row r="86" spans="2:17" ht="12.75">
      <c r="B86" s="542" t="s">
        <v>376</v>
      </c>
      <c r="C86" s="65" t="s">
        <v>298</v>
      </c>
      <c r="D86" s="66" t="s">
        <v>66</v>
      </c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67">
        <f aca="true" t="shared" si="17" ref="Q86:Q91">SUM(E86:P86)</f>
        <v>0</v>
      </c>
    </row>
    <row r="87" spans="2:17" ht="12.75">
      <c r="B87" s="542" t="s">
        <v>377</v>
      </c>
      <c r="C87" s="65" t="s">
        <v>343</v>
      </c>
      <c r="D87" s="66" t="s">
        <v>66</v>
      </c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67">
        <f t="shared" si="17"/>
        <v>0</v>
      </c>
    </row>
    <row r="88" spans="2:17" ht="12.75">
      <c r="B88" s="542" t="s">
        <v>378</v>
      </c>
      <c r="C88" s="65" t="s">
        <v>260</v>
      </c>
      <c r="D88" s="66" t="s">
        <v>66</v>
      </c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67">
        <f t="shared" si="17"/>
        <v>0</v>
      </c>
    </row>
    <row r="89" spans="2:17" ht="12.75">
      <c r="B89" s="542" t="s">
        <v>379</v>
      </c>
      <c r="C89" s="65" t="s">
        <v>96</v>
      </c>
      <c r="D89" s="66" t="s">
        <v>66</v>
      </c>
      <c r="E89" s="141">
        <f>E90+E91</f>
        <v>0</v>
      </c>
      <c r="F89" s="141">
        <f aca="true" t="shared" si="18" ref="F89:P89">F90+F91</f>
        <v>0</v>
      </c>
      <c r="G89" s="141">
        <f t="shared" si="18"/>
        <v>0</v>
      </c>
      <c r="H89" s="141">
        <f t="shared" si="18"/>
        <v>0</v>
      </c>
      <c r="I89" s="141">
        <f t="shared" si="18"/>
        <v>0</v>
      </c>
      <c r="J89" s="141">
        <f t="shared" si="18"/>
        <v>0</v>
      </c>
      <c r="K89" s="141">
        <f t="shared" si="18"/>
        <v>0</v>
      </c>
      <c r="L89" s="141">
        <f t="shared" si="18"/>
        <v>0</v>
      </c>
      <c r="M89" s="141">
        <f t="shared" si="18"/>
        <v>0</v>
      </c>
      <c r="N89" s="141">
        <f t="shared" si="18"/>
        <v>0</v>
      </c>
      <c r="O89" s="141">
        <f t="shared" si="18"/>
        <v>0</v>
      </c>
      <c r="P89" s="141">
        <f t="shared" si="18"/>
        <v>0</v>
      </c>
      <c r="Q89" s="67">
        <f t="shared" si="17"/>
        <v>0</v>
      </c>
    </row>
    <row r="90" spans="2:17" ht="12.75">
      <c r="B90" s="543" t="s">
        <v>380</v>
      </c>
      <c r="C90" s="65" t="s">
        <v>250</v>
      </c>
      <c r="D90" s="66" t="s">
        <v>66</v>
      </c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67">
        <f t="shared" si="17"/>
        <v>0</v>
      </c>
    </row>
    <row r="91" spans="2:17" ht="12.75">
      <c r="B91" s="543" t="s">
        <v>381</v>
      </c>
      <c r="C91" s="65" t="s">
        <v>251</v>
      </c>
      <c r="D91" s="66" t="s">
        <v>66</v>
      </c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67">
        <f t="shared" si="17"/>
        <v>0</v>
      </c>
    </row>
    <row r="92" spans="2:17" ht="12.75">
      <c r="B92" s="543"/>
      <c r="C92" s="69"/>
      <c r="D92" s="70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71"/>
    </row>
    <row r="93" spans="2:17" ht="12.75">
      <c r="B93" s="536" t="s">
        <v>382</v>
      </c>
      <c r="C93" s="57" t="s">
        <v>98</v>
      </c>
      <c r="D93" s="72" t="s">
        <v>66</v>
      </c>
      <c r="E93" s="73">
        <f>E78-E84-E86-E88-E87-E89</f>
        <v>0</v>
      </c>
      <c r="F93" s="73">
        <f aca="true" t="shared" si="19" ref="F93:P93">F78-F84-F86-F88-F87-F89</f>
        <v>0</v>
      </c>
      <c r="G93" s="73">
        <f t="shared" si="19"/>
        <v>0</v>
      </c>
      <c r="H93" s="73">
        <f t="shared" si="19"/>
        <v>0</v>
      </c>
      <c r="I93" s="73">
        <f t="shared" si="19"/>
        <v>0</v>
      </c>
      <c r="J93" s="73">
        <f t="shared" si="19"/>
        <v>0</v>
      </c>
      <c r="K93" s="73">
        <f t="shared" si="19"/>
        <v>0</v>
      </c>
      <c r="L93" s="73">
        <f t="shared" si="19"/>
        <v>0</v>
      </c>
      <c r="M93" s="73">
        <f t="shared" si="19"/>
        <v>0</v>
      </c>
      <c r="N93" s="73">
        <f t="shared" si="19"/>
        <v>0</v>
      </c>
      <c r="O93" s="73">
        <f t="shared" si="19"/>
        <v>0</v>
      </c>
      <c r="P93" s="73">
        <f t="shared" si="19"/>
        <v>0</v>
      </c>
      <c r="Q93" s="74">
        <f>SUM(E93:P93)</f>
        <v>0</v>
      </c>
    </row>
    <row r="94" spans="2:17" ht="12.75">
      <c r="B94" s="536" t="s">
        <v>383</v>
      </c>
      <c r="C94" s="385" t="s">
        <v>224</v>
      </c>
      <c r="D94" s="53" t="s">
        <v>100</v>
      </c>
      <c r="E94" s="386">
        <f>IF((E78-E80)&gt;0,E93/(E78-E80)*100,0)</f>
        <v>0</v>
      </c>
      <c r="F94" s="386">
        <f aca="true" t="shared" si="20" ref="F94:Q94">IF((F78-F80)&gt;0,F93/(F78-F80)*100,0)</f>
        <v>0</v>
      </c>
      <c r="G94" s="386">
        <f t="shared" si="20"/>
        <v>0</v>
      </c>
      <c r="H94" s="386">
        <f t="shared" si="20"/>
        <v>0</v>
      </c>
      <c r="I94" s="386">
        <f t="shared" si="20"/>
        <v>0</v>
      </c>
      <c r="J94" s="386">
        <f t="shared" si="20"/>
        <v>0</v>
      </c>
      <c r="K94" s="386">
        <f t="shared" si="20"/>
        <v>0</v>
      </c>
      <c r="L94" s="386">
        <f t="shared" si="20"/>
        <v>0</v>
      </c>
      <c r="M94" s="386">
        <f t="shared" si="20"/>
        <v>0</v>
      </c>
      <c r="N94" s="386">
        <f t="shared" si="20"/>
        <v>0</v>
      </c>
      <c r="O94" s="386">
        <f t="shared" si="20"/>
        <v>0</v>
      </c>
      <c r="P94" s="386">
        <f t="shared" si="20"/>
        <v>0</v>
      </c>
      <c r="Q94" s="387">
        <f t="shared" si="20"/>
        <v>0</v>
      </c>
    </row>
    <row r="95" spans="2:17" ht="13.5" thickBot="1">
      <c r="B95" s="544" t="s">
        <v>384</v>
      </c>
      <c r="C95" s="78" t="s">
        <v>175</v>
      </c>
      <c r="D95" s="79" t="s">
        <v>100</v>
      </c>
      <c r="E95" s="127">
        <f aca="true" t="shared" si="21" ref="E95:Q95">IF(E78&gt;0,E93/E78*100,0)</f>
        <v>0</v>
      </c>
      <c r="F95" s="127">
        <f t="shared" si="21"/>
        <v>0</v>
      </c>
      <c r="G95" s="127">
        <f t="shared" si="21"/>
        <v>0</v>
      </c>
      <c r="H95" s="127">
        <f t="shared" si="21"/>
        <v>0</v>
      </c>
      <c r="I95" s="127">
        <f t="shared" si="21"/>
        <v>0</v>
      </c>
      <c r="J95" s="127">
        <f t="shared" si="21"/>
        <v>0</v>
      </c>
      <c r="K95" s="127">
        <f t="shared" si="21"/>
        <v>0</v>
      </c>
      <c r="L95" s="127">
        <f t="shared" si="21"/>
        <v>0</v>
      </c>
      <c r="M95" s="127">
        <f t="shared" si="21"/>
        <v>0</v>
      </c>
      <c r="N95" s="127">
        <f t="shared" si="21"/>
        <v>0</v>
      </c>
      <c r="O95" s="127">
        <f t="shared" si="21"/>
        <v>0</v>
      </c>
      <c r="P95" s="127">
        <f t="shared" si="21"/>
        <v>0</v>
      </c>
      <c r="Q95" s="128">
        <f t="shared" si="21"/>
        <v>0</v>
      </c>
    </row>
    <row r="96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37" right="0.17" top="0.52" bottom="0.34" header="0.32" footer="0.16"/>
  <pageSetup fitToHeight="1" fitToWidth="1" horizontalDpi="600" verticalDpi="600" orientation="portrait" paperSize="9" scale="56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6.7109375" style="14" customWidth="1"/>
    <col min="3" max="3" width="44.8515625" style="47" customWidth="1"/>
    <col min="4" max="4" width="5.7109375" style="47" customWidth="1"/>
    <col min="5" max="16" width="8.7109375" style="47" customWidth="1"/>
    <col min="17" max="17" width="10.7109375" style="47" customWidth="1"/>
    <col min="18" max="16384" width="9.140625" style="47" customWidth="1"/>
  </cols>
  <sheetData>
    <row r="1" spans="1:4" ht="12.75">
      <c r="A1" s="42" t="s">
        <v>45</v>
      </c>
      <c r="B1" s="43"/>
      <c r="C1" s="42"/>
      <c r="D1" s="24"/>
    </row>
    <row r="2" spans="1:4" ht="12.75">
      <c r="A2" s="42"/>
      <c r="B2" s="43"/>
      <c r="C2" s="42"/>
      <c r="D2" s="24"/>
    </row>
    <row r="3" spans="1:4" ht="12.75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2.75">
      <c r="A4" s="23"/>
      <c r="B4" s="23" t="str">
        <f>+CONCATENATE('Poc.strana'!$A$35," ",'Poc.strana'!$C$35)</f>
        <v>Датум обраде: </v>
      </c>
      <c r="C4" s="23"/>
      <c r="D4" s="24"/>
    </row>
    <row r="5" spans="1:3" ht="12.75">
      <c r="A5" s="48"/>
      <c r="B5" s="49"/>
      <c r="C5" s="48"/>
    </row>
    <row r="6" spans="1:3" ht="12.75">
      <c r="A6" s="48"/>
      <c r="B6" s="49"/>
      <c r="C6" s="48"/>
    </row>
    <row r="7" spans="2:17" ht="12.75">
      <c r="B7" s="584" t="str">
        <f>CONCATENATE("Табела ЕТ 4-7.2. ПРЕУЗИМАЊЕ, ИСПОРУКА И ГУБИЦИ ЕЛЕКТРИЧНЕ ЕНЕРГИЈЕ - РЕАЛИЗАЦИЈА/ПЛАН У"," ",'Poc.strana'!C25-1,". ГОДИНИ")</f>
        <v>Табела ЕТ 4-7.2. ПРЕУЗИМАЊЕ, ИСПОРУКА И ГУБИЦИ ЕЛЕКТРИЧНЕ ЕНЕРГИЈЕ - РЕАЛИЗАЦИЈА/ПЛАН У 2022. ГОДИНИ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</row>
    <row r="8" spans="2:17" ht="12.75"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</row>
    <row r="9" spans="3:17" ht="13.5" thickBot="1">
      <c r="C9" s="50"/>
      <c r="D9" s="50"/>
      <c r="E9" s="50"/>
      <c r="F9" s="50"/>
      <c r="I9" s="51"/>
      <c r="J9" s="51"/>
      <c r="K9" s="50"/>
      <c r="L9" s="50"/>
      <c r="M9" s="50"/>
      <c r="N9" s="50"/>
      <c r="O9" s="50"/>
      <c r="P9" s="50"/>
      <c r="Q9" s="50"/>
    </row>
    <row r="10" spans="2:17" ht="13.5" customHeight="1" thickTop="1">
      <c r="B10" s="150" t="s">
        <v>171</v>
      </c>
      <c r="C10" s="149"/>
      <c r="D10" s="147"/>
      <c r="E10" s="147"/>
      <c r="F10" s="586"/>
      <c r="G10" s="586"/>
      <c r="H10" s="147" t="s">
        <v>210</v>
      </c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2.75" customHeight="1">
      <c r="B11" s="587" t="s">
        <v>0</v>
      </c>
      <c r="C11" s="589" t="s">
        <v>46</v>
      </c>
      <c r="D11" s="591" t="s">
        <v>47</v>
      </c>
      <c r="E11" s="593" t="s">
        <v>48</v>
      </c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4"/>
    </row>
    <row r="12" spans="2:17" ht="12.75">
      <c r="B12" s="588"/>
      <c r="C12" s="590"/>
      <c r="D12" s="592"/>
      <c r="E12" s="53" t="s">
        <v>49</v>
      </c>
      <c r="F12" s="53" t="s">
        <v>50</v>
      </c>
      <c r="G12" s="53" t="s">
        <v>51</v>
      </c>
      <c r="H12" s="53" t="s">
        <v>52</v>
      </c>
      <c r="I12" s="53" t="s">
        <v>53</v>
      </c>
      <c r="J12" s="53" t="s">
        <v>54</v>
      </c>
      <c r="K12" s="54" t="s">
        <v>55</v>
      </c>
      <c r="L12" s="54" t="s">
        <v>56</v>
      </c>
      <c r="M12" s="54" t="s">
        <v>57</v>
      </c>
      <c r="N12" s="54" t="s">
        <v>58</v>
      </c>
      <c r="O12" s="54" t="s">
        <v>59</v>
      </c>
      <c r="P12" s="54" t="s">
        <v>60</v>
      </c>
      <c r="Q12" s="55" t="s">
        <v>61</v>
      </c>
    </row>
    <row r="13" spans="2:17" ht="12.75">
      <c r="B13" s="56"/>
      <c r="C13" s="57" t="s">
        <v>62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2:17" ht="12.75">
      <c r="B14" s="478" t="s">
        <v>30</v>
      </c>
      <c r="C14" s="479" t="s">
        <v>257</v>
      </c>
      <c r="D14" s="480" t="s">
        <v>63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535">
        <f aca="true" t="shared" si="0" ref="Q14:Q22">SUM(E14:P14)</f>
        <v>0</v>
      </c>
    </row>
    <row r="15" spans="2:17" ht="12.75">
      <c r="B15" s="481" t="s">
        <v>31</v>
      </c>
      <c r="C15" s="482" t="s">
        <v>275</v>
      </c>
      <c r="D15" s="483" t="s">
        <v>63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484">
        <f t="shared" si="0"/>
        <v>0</v>
      </c>
    </row>
    <row r="16" spans="2:17" ht="12.75">
      <c r="B16" s="481" t="s">
        <v>32</v>
      </c>
      <c r="C16" s="482" t="s">
        <v>64</v>
      </c>
      <c r="D16" s="483" t="s">
        <v>63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484">
        <f t="shared" si="0"/>
        <v>0</v>
      </c>
    </row>
    <row r="17" spans="2:17" ht="12.75">
      <c r="B17" s="481" t="s">
        <v>33</v>
      </c>
      <c r="C17" s="482" t="s">
        <v>65</v>
      </c>
      <c r="D17" s="483" t="s">
        <v>66</v>
      </c>
      <c r="E17" s="510">
        <f aca="true" t="shared" si="1" ref="E17:P17">E18+E19</f>
        <v>0</v>
      </c>
      <c r="F17" s="510">
        <f t="shared" si="1"/>
        <v>0</v>
      </c>
      <c r="G17" s="510">
        <f t="shared" si="1"/>
        <v>0</v>
      </c>
      <c r="H17" s="510">
        <f t="shared" si="1"/>
        <v>0</v>
      </c>
      <c r="I17" s="510">
        <f t="shared" si="1"/>
        <v>0</v>
      </c>
      <c r="J17" s="510">
        <f t="shared" si="1"/>
        <v>0</v>
      </c>
      <c r="K17" s="510">
        <f t="shared" si="1"/>
        <v>0</v>
      </c>
      <c r="L17" s="510">
        <f t="shared" si="1"/>
        <v>0</v>
      </c>
      <c r="M17" s="510">
        <f t="shared" si="1"/>
        <v>0</v>
      </c>
      <c r="N17" s="510">
        <f t="shared" si="1"/>
        <v>0</v>
      </c>
      <c r="O17" s="510">
        <f t="shared" si="1"/>
        <v>0</v>
      </c>
      <c r="P17" s="510">
        <f t="shared" si="1"/>
        <v>0</v>
      </c>
      <c r="Q17" s="511">
        <f t="shared" si="0"/>
        <v>0</v>
      </c>
    </row>
    <row r="18" spans="2:17" ht="12.75">
      <c r="B18" s="481" t="s">
        <v>34</v>
      </c>
      <c r="C18" s="485" t="s">
        <v>173</v>
      </c>
      <c r="D18" s="483" t="s">
        <v>66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511">
        <f t="shared" si="0"/>
        <v>0</v>
      </c>
    </row>
    <row r="19" spans="2:17" ht="12.75">
      <c r="B19" s="481" t="s">
        <v>35</v>
      </c>
      <c r="C19" s="485" t="s">
        <v>174</v>
      </c>
      <c r="D19" s="483" t="s">
        <v>66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511">
        <f t="shared" si="0"/>
        <v>0</v>
      </c>
    </row>
    <row r="20" spans="2:17" ht="12.75">
      <c r="B20" s="486" t="s">
        <v>37</v>
      </c>
      <c r="C20" s="487" t="s">
        <v>153</v>
      </c>
      <c r="D20" s="488" t="s">
        <v>67</v>
      </c>
      <c r="E20" s="510">
        <f aca="true" t="shared" si="2" ref="E20:P20">E21+E22</f>
        <v>0</v>
      </c>
      <c r="F20" s="510">
        <f t="shared" si="2"/>
        <v>0</v>
      </c>
      <c r="G20" s="510">
        <f t="shared" si="2"/>
        <v>0</v>
      </c>
      <c r="H20" s="510">
        <f t="shared" si="2"/>
        <v>0</v>
      </c>
      <c r="I20" s="510">
        <f t="shared" si="2"/>
        <v>0</v>
      </c>
      <c r="J20" s="510">
        <f t="shared" si="2"/>
        <v>0</v>
      </c>
      <c r="K20" s="510">
        <f t="shared" si="2"/>
        <v>0</v>
      </c>
      <c r="L20" s="510">
        <f t="shared" si="2"/>
        <v>0</v>
      </c>
      <c r="M20" s="510">
        <f t="shared" si="2"/>
        <v>0</v>
      </c>
      <c r="N20" s="510">
        <f t="shared" si="2"/>
        <v>0</v>
      </c>
      <c r="O20" s="510">
        <f t="shared" si="2"/>
        <v>0</v>
      </c>
      <c r="P20" s="510">
        <f t="shared" si="2"/>
        <v>0</v>
      </c>
      <c r="Q20" s="512">
        <f t="shared" si="0"/>
        <v>0</v>
      </c>
    </row>
    <row r="21" spans="2:17" ht="12.75">
      <c r="B21" s="481" t="s">
        <v>38</v>
      </c>
      <c r="C21" s="489" t="s">
        <v>241</v>
      </c>
      <c r="D21" s="488" t="s">
        <v>67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511">
        <f t="shared" si="0"/>
        <v>0</v>
      </c>
    </row>
    <row r="22" spans="2:17" ht="12.75">
      <c r="B22" s="490" t="s">
        <v>39</v>
      </c>
      <c r="C22" s="491" t="s">
        <v>242</v>
      </c>
      <c r="D22" s="492" t="s">
        <v>67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513">
        <f t="shared" si="0"/>
        <v>0</v>
      </c>
    </row>
    <row r="23" spans="2:17" ht="12.75">
      <c r="B23" s="56"/>
      <c r="C23" s="57" t="s">
        <v>347</v>
      </c>
      <c r="D23" s="7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2:17" ht="12.75">
      <c r="B24" s="61"/>
      <c r="C24" s="75" t="s">
        <v>68</v>
      </c>
      <c r="D24" s="62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0"/>
    </row>
    <row r="25" spans="2:17" ht="12.75">
      <c r="B25" s="64" t="s">
        <v>69</v>
      </c>
      <c r="C25" s="65" t="s">
        <v>257</v>
      </c>
      <c r="D25" s="66" t="s">
        <v>63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121">
        <f>SUM(E25:P25)</f>
        <v>0</v>
      </c>
    </row>
    <row r="26" spans="2:17" ht="12.75">
      <c r="B26" s="64" t="s">
        <v>70</v>
      </c>
      <c r="C26" s="65" t="s">
        <v>65</v>
      </c>
      <c r="D26" s="66" t="s">
        <v>66</v>
      </c>
      <c r="E26" s="122">
        <f aca="true" t="shared" si="3" ref="E26:P26">E27+E28</f>
        <v>0</v>
      </c>
      <c r="F26" s="122">
        <f t="shared" si="3"/>
        <v>0</v>
      </c>
      <c r="G26" s="122">
        <f t="shared" si="3"/>
        <v>0</v>
      </c>
      <c r="H26" s="122">
        <f t="shared" si="3"/>
        <v>0</v>
      </c>
      <c r="I26" s="122">
        <f t="shared" si="3"/>
        <v>0</v>
      </c>
      <c r="J26" s="122">
        <f t="shared" si="3"/>
        <v>0</v>
      </c>
      <c r="K26" s="122">
        <f t="shared" si="3"/>
        <v>0</v>
      </c>
      <c r="L26" s="122">
        <f t="shared" si="3"/>
        <v>0</v>
      </c>
      <c r="M26" s="122">
        <f t="shared" si="3"/>
        <v>0</v>
      </c>
      <c r="N26" s="122">
        <f t="shared" si="3"/>
        <v>0</v>
      </c>
      <c r="O26" s="122">
        <f t="shared" si="3"/>
        <v>0</v>
      </c>
      <c r="P26" s="122">
        <f t="shared" si="3"/>
        <v>0</v>
      </c>
      <c r="Q26" s="121">
        <f>SUM(E26:P26)</f>
        <v>0</v>
      </c>
    </row>
    <row r="27" spans="2:17" ht="12.75">
      <c r="B27" s="64" t="s">
        <v>71</v>
      </c>
      <c r="C27" s="68" t="s">
        <v>173</v>
      </c>
      <c r="D27" s="66" t="s">
        <v>66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121">
        <f>SUM(E27:P27)</f>
        <v>0</v>
      </c>
    </row>
    <row r="28" spans="2:17" ht="12.75">
      <c r="B28" s="64" t="s">
        <v>72</v>
      </c>
      <c r="C28" s="68" t="s">
        <v>174</v>
      </c>
      <c r="D28" s="66" t="s">
        <v>66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121">
        <f>SUM(E28:P28)</f>
        <v>0</v>
      </c>
    </row>
    <row r="29" spans="2:17" ht="12.75">
      <c r="B29" s="64" t="s">
        <v>73</v>
      </c>
      <c r="C29" s="92" t="s">
        <v>170</v>
      </c>
      <c r="D29" s="66" t="s">
        <v>67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121">
        <f>SUM(E29:P29)</f>
        <v>0</v>
      </c>
    </row>
    <row r="30" spans="2:17" ht="12.75">
      <c r="B30" s="64"/>
      <c r="C30" s="65" t="s">
        <v>74</v>
      </c>
      <c r="D30" s="6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1"/>
    </row>
    <row r="31" spans="2:17" ht="12.75">
      <c r="B31" s="64" t="s">
        <v>75</v>
      </c>
      <c r="C31" s="65" t="s">
        <v>257</v>
      </c>
      <c r="D31" s="66" t="s">
        <v>63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121">
        <f>SUM(E31:P31)</f>
        <v>0</v>
      </c>
    </row>
    <row r="32" spans="2:17" ht="12.75">
      <c r="B32" s="64" t="s">
        <v>76</v>
      </c>
      <c r="C32" s="65" t="s">
        <v>65</v>
      </c>
      <c r="D32" s="66" t="s">
        <v>66</v>
      </c>
      <c r="E32" s="122">
        <f aca="true" t="shared" si="4" ref="E32:P32">E33+E34</f>
        <v>0</v>
      </c>
      <c r="F32" s="122">
        <f t="shared" si="4"/>
        <v>0</v>
      </c>
      <c r="G32" s="122">
        <f t="shared" si="4"/>
        <v>0</v>
      </c>
      <c r="H32" s="122">
        <f t="shared" si="4"/>
        <v>0</v>
      </c>
      <c r="I32" s="122">
        <f t="shared" si="4"/>
        <v>0</v>
      </c>
      <c r="J32" s="122">
        <f t="shared" si="4"/>
        <v>0</v>
      </c>
      <c r="K32" s="122">
        <f t="shared" si="4"/>
        <v>0</v>
      </c>
      <c r="L32" s="122">
        <f t="shared" si="4"/>
        <v>0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0</v>
      </c>
      <c r="Q32" s="121">
        <f>SUM(E32:P32)</f>
        <v>0</v>
      </c>
    </row>
    <row r="33" spans="2:17" ht="12.75">
      <c r="B33" s="64" t="s">
        <v>77</v>
      </c>
      <c r="C33" s="68" t="s">
        <v>173</v>
      </c>
      <c r="D33" s="66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121">
        <f>SUM(E33:P33)</f>
        <v>0</v>
      </c>
    </row>
    <row r="34" spans="2:17" ht="12.75">
      <c r="B34" s="64" t="s">
        <v>78</v>
      </c>
      <c r="C34" s="68" t="s">
        <v>174</v>
      </c>
      <c r="D34" s="66" t="s">
        <v>66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121">
        <f>SUM(E34:P34)</f>
        <v>0</v>
      </c>
    </row>
    <row r="35" spans="2:17" ht="12.75">
      <c r="B35" s="64" t="s">
        <v>79</v>
      </c>
      <c r="C35" s="92" t="s">
        <v>170</v>
      </c>
      <c r="D35" s="66" t="s">
        <v>67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121">
        <f>SUM(E35:P35)</f>
        <v>0</v>
      </c>
    </row>
    <row r="36" spans="2:17" ht="12.75">
      <c r="B36" s="64"/>
      <c r="C36" s="65" t="s">
        <v>80</v>
      </c>
      <c r="D36" s="6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1"/>
    </row>
    <row r="37" spans="2:17" ht="12.75">
      <c r="B37" s="64" t="s">
        <v>81</v>
      </c>
      <c r="C37" s="65" t="s">
        <v>257</v>
      </c>
      <c r="D37" s="66" t="s">
        <v>63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121">
        <f aca="true" t="shared" si="5" ref="Q37:Q42">SUM(E37:P37)</f>
        <v>0</v>
      </c>
    </row>
    <row r="38" spans="2:17" ht="12.75">
      <c r="B38" s="64" t="s">
        <v>82</v>
      </c>
      <c r="C38" s="65" t="s">
        <v>65</v>
      </c>
      <c r="D38" s="66" t="s">
        <v>66</v>
      </c>
      <c r="E38" s="122">
        <f aca="true" t="shared" si="6" ref="E38:P38">E39+E40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2">
        <f t="shared" si="6"/>
        <v>0</v>
      </c>
      <c r="K38" s="122">
        <f t="shared" si="6"/>
        <v>0</v>
      </c>
      <c r="L38" s="122">
        <f t="shared" si="6"/>
        <v>0</v>
      </c>
      <c r="M38" s="122">
        <f t="shared" si="6"/>
        <v>0</v>
      </c>
      <c r="N38" s="122">
        <f t="shared" si="6"/>
        <v>0</v>
      </c>
      <c r="O38" s="122">
        <f t="shared" si="6"/>
        <v>0</v>
      </c>
      <c r="P38" s="122">
        <f t="shared" si="6"/>
        <v>0</v>
      </c>
      <c r="Q38" s="121">
        <f t="shared" si="5"/>
        <v>0</v>
      </c>
    </row>
    <row r="39" spans="2:17" ht="12.75">
      <c r="B39" s="64" t="s">
        <v>83</v>
      </c>
      <c r="C39" s="68" t="s">
        <v>173</v>
      </c>
      <c r="D39" s="66" t="s">
        <v>66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121">
        <f t="shared" si="5"/>
        <v>0</v>
      </c>
    </row>
    <row r="40" spans="2:17" ht="12.75">
      <c r="B40" s="64" t="s">
        <v>84</v>
      </c>
      <c r="C40" s="68" t="s">
        <v>174</v>
      </c>
      <c r="D40" s="66" t="s">
        <v>66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121">
        <f t="shared" si="5"/>
        <v>0</v>
      </c>
    </row>
    <row r="41" spans="2:17" ht="12.75">
      <c r="B41" s="64" t="s">
        <v>85</v>
      </c>
      <c r="C41" s="92" t="s">
        <v>170</v>
      </c>
      <c r="D41" s="66" t="s">
        <v>67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121">
        <f t="shared" si="5"/>
        <v>0</v>
      </c>
    </row>
    <row r="42" spans="2:17" ht="12.75">
      <c r="B42" s="88" t="s">
        <v>86</v>
      </c>
      <c r="C42" s="545" t="s">
        <v>177</v>
      </c>
      <c r="D42" s="89" t="s">
        <v>66</v>
      </c>
      <c r="E42" s="146">
        <f aca="true" t="shared" si="7" ref="E42:P42">E38+E32+E26</f>
        <v>0</v>
      </c>
      <c r="F42" s="146">
        <f t="shared" si="7"/>
        <v>0</v>
      </c>
      <c r="G42" s="146">
        <f t="shared" si="7"/>
        <v>0</v>
      </c>
      <c r="H42" s="146">
        <f t="shared" si="7"/>
        <v>0</v>
      </c>
      <c r="I42" s="146">
        <f t="shared" si="7"/>
        <v>0</v>
      </c>
      <c r="J42" s="146">
        <f t="shared" si="7"/>
        <v>0</v>
      </c>
      <c r="K42" s="146">
        <f t="shared" si="7"/>
        <v>0</v>
      </c>
      <c r="L42" s="146">
        <f t="shared" si="7"/>
        <v>0</v>
      </c>
      <c r="M42" s="146">
        <f t="shared" si="7"/>
        <v>0</v>
      </c>
      <c r="N42" s="146">
        <f t="shared" si="7"/>
        <v>0</v>
      </c>
      <c r="O42" s="146">
        <f t="shared" si="7"/>
        <v>0</v>
      </c>
      <c r="P42" s="146">
        <f t="shared" si="7"/>
        <v>0</v>
      </c>
      <c r="Q42" s="143">
        <f t="shared" si="5"/>
        <v>0</v>
      </c>
    </row>
    <row r="43" spans="2:17" ht="12.75">
      <c r="B43" s="56"/>
      <c r="C43" s="57" t="s">
        <v>348</v>
      </c>
      <c r="D43" s="7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</row>
    <row r="44" spans="2:17" ht="12.75">
      <c r="B44" s="541"/>
      <c r="C44" s="546" t="s">
        <v>349</v>
      </c>
      <c r="D44" s="547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0"/>
    </row>
    <row r="45" spans="2:17" ht="12.75">
      <c r="B45" s="542" t="s">
        <v>87</v>
      </c>
      <c r="C45" s="548" t="s">
        <v>257</v>
      </c>
      <c r="D45" s="549" t="s">
        <v>63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121">
        <f>SUM(E45:P45)</f>
        <v>0</v>
      </c>
    </row>
    <row r="46" spans="2:17" ht="12.75">
      <c r="B46" s="542" t="s">
        <v>88</v>
      </c>
      <c r="C46" s="548" t="s">
        <v>65</v>
      </c>
      <c r="D46" s="549" t="s">
        <v>66</v>
      </c>
      <c r="E46" s="122">
        <f aca="true" t="shared" si="8" ref="E46:P46">E47+E48</f>
        <v>0</v>
      </c>
      <c r="F46" s="122">
        <f t="shared" si="8"/>
        <v>0</v>
      </c>
      <c r="G46" s="122">
        <f t="shared" si="8"/>
        <v>0</v>
      </c>
      <c r="H46" s="122">
        <f t="shared" si="8"/>
        <v>0</v>
      </c>
      <c r="I46" s="122">
        <f t="shared" si="8"/>
        <v>0</v>
      </c>
      <c r="J46" s="122">
        <f t="shared" si="8"/>
        <v>0</v>
      </c>
      <c r="K46" s="122">
        <f t="shared" si="8"/>
        <v>0</v>
      </c>
      <c r="L46" s="122">
        <f t="shared" si="8"/>
        <v>0</v>
      </c>
      <c r="M46" s="122">
        <f t="shared" si="8"/>
        <v>0</v>
      </c>
      <c r="N46" s="122">
        <f t="shared" si="8"/>
        <v>0</v>
      </c>
      <c r="O46" s="122">
        <f t="shared" si="8"/>
        <v>0</v>
      </c>
      <c r="P46" s="122">
        <f t="shared" si="8"/>
        <v>0</v>
      </c>
      <c r="Q46" s="121">
        <f>SUM(E46:P46)</f>
        <v>0</v>
      </c>
    </row>
    <row r="47" spans="2:17" ht="12.75">
      <c r="B47" s="542" t="s">
        <v>350</v>
      </c>
      <c r="C47" s="550" t="s">
        <v>173</v>
      </c>
      <c r="D47" s="549" t="s">
        <v>66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121">
        <f>SUM(E47:P47)</f>
        <v>0</v>
      </c>
    </row>
    <row r="48" spans="2:17" ht="12.75">
      <c r="B48" s="542" t="s">
        <v>351</v>
      </c>
      <c r="C48" s="550" t="s">
        <v>174</v>
      </c>
      <c r="D48" s="549" t="s">
        <v>66</v>
      </c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121">
        <f>SUM(E48:P48)</f>
        <v>0</v>
      </c>
    </row>
    <row r="49" spans="2:17" ht="12.75">
      <c r="B49" s="542" t="s">
        <v>89</v>
      </c>
      <c r="C49" s="551" t="s">
        <v>170</v>
      </c>
      <c r="D49" s="549" t="s">
        <v>67</v>
      </c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121">
        <f>SUM(E49:P49)</f>
        <v>0</v>
      </c>
    </row>
    <row r="50" spans="2:17" ht="12.75">
      <c r="B50" s="542"/>
      <c r="C50" s="548" t="s">
        <v>352</v>
      </c>
      <c r="D50" s="54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1"/>
    </row>
    <row r="51" spans="2:17" ht="12.75">
      <c r="B51" s="542" t="s">
        <v>90</v>
      </c>
      <c r="C51" s="548" t="s">
        <v>257</v>
      </c>
      <c r="D51" s="549" t="s">
        <v>63</v>
      </c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121">
        <f>SUM(E51:P51)</f>
        <v>0</v>
      </c>
    </row>
    <row r="52" spans="2:17" ht="12.75">
      <c r="B52" s="542" t="s">
        <v>91</v>
      </c>
      <c r="C52" s="548" t="s">
        <v>65</v>
      </c>
      <c r="D52" s="549" t="s">
        <v>66</v>
      </c>
      <c r="E52" s="122">
        <f aca="true" t="shared" si="9" ref="E52:P52">E53+E54</f>
        <v>0</v>
      </c>
      <c r="F52" s="122">
        <f t="shared" si="9"/>
        <v>0</v>
      </c>
      <c r="G52" s="122">
        <f t="shared" si="9"/>
        <v>0</v>
      </c>
      <c r="H52" s="122">
        <f t="shared" si="9"/>
        <v>0</v>
      </c>
      <c r="I52" s="122">
        <f t="shared" si="9"/>
        <v>0</v>
      </c>
      <c r="J52" s="122">
        <f t="shared" si="9"/>
        <v>0</v>
      </c>
      <c r="K52" s="122">
        <f t="shared" si="9"/>
        <v>0</v>
      </c>
      <c r="L52" s="122">
        <f t="shared" si="9"/>
        <v>0</v>
      </c>
      <c r="M52" s="122">
        <f t="shared" si="9"/>
        <v>0</v>
      </c>
      <c r="N52" s="122">
        <f t="shared" si="9"/>
        <v>0</v>
      </c>
      <c r="O52" s="122">
        <f t="shared" si="9"/>
        <v>0</v>
      </c>
      <c r="P52" s="122">
        <f t="shared" si="9"/>
        <v>0</v>
      </c>
      <c r="Q52" s="121">
        <f>SUM(E52:P52)</f>
        <v>0</v>
      </c>
    </row>
    <row r="53" spans="2:17" ht="12.75">
      <c r="B53" s="542" t="s">
        <v>353</v>
      </c>
      <c r="C53" s="550" t="s">
        <v>173</v>
      </c>
      <c r="D53" s="549" t="s">
        <v>66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121">
        <f>SUM(E53:P53)</f>
        <v>0</v>
      </c>
    </row>
    <row r="54" spans="2:17" ht="12.75">
      <c r="B54" s="542" t="s">
        <v>354</v>
      </c>
      <c r="C54" s="550" t="s">
        <v>174</v>
      </c>
      <c r="D54" s="549" t="s">
        <v>66</v>
      </c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121">
        <f>SUM(E54:P54)</f>
        <v>0</v>
      </c>
    </row>
    <row r="55" spans="2:17" ht="12.75">
      <c r="B55" s="542" t="s">
        <v>92</v>
      </c>
      <c r="C55" s="551" t="s">
        <v>170</v>
      </c>
      <c r="D55" s="549" t="s">
        <v>67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121">
        <f>SUM(E55:P55)</f>
        <v>0</v>
      </c>
    </row>
    <row r="56" spans="2:17" ht="12.75">
      <c r="B56" s="542"/>
      <c r="C56" s="548" t="s">
        <v>355</v>
      </c>
      <c r="D56" s="54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1"/>
    </row>
    <row r="57" spans="2:17" ht="12.75">
      <c r="B57" s="542"/>
      <c r="C57" s="551" t="s">
        <v>356</v>
      </c>
      <c r="D57" s="549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1"/>
    </row>
    <row r="58" spans="2:17" ht="12.75">
      <c r="B58" s="542" t="s">
        <v>93</v>
      </c>
      <c r="C58" s="548" t="s">
        <v>257</v>
      </c>
      <c r="D58" s="549" t="s">
        <v>63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121">
        <f>SUM(E58:P58)</f>
        <v>0</v>
      </c>
    </row>
    <row r="59" spans="2:17" ht="12.75">
      <c r="B59" s="542" t="s">
        <v>94</v>
      </c>
      <c r="C59" s="548" t="s">
        <v>65</v>
      </c>
      <c r="D59" s="549" t="s">
        <v>66</v>
      </c>
      <c r="E59" s="122">
        <f aca="true" t="shared" si="10" ref="E59:P59">E60+E61</f>
        <v>0</v>
      </c>
      <c r="F59" s="122">
        <f t="shared" si="10"/>
        <v>0</v>
      </c>
      <c r="G59" s="122">
        <f t="shared" si="10"/>
        <v>0</v>
      </c>
      <c r="H59" s="122">
        <f t="shared" si="10"/>
        <v>0</v>
      </c>
      <c r="I59" s="122">
        <f t="shared" si="10"/>
        <v>0</v>
      </c>
      <c r="J59" s="122">
        <f t="shared" si="10"/>
        <v>0</v>
      </c>
      <c r="K59" s="122">
        <f t="shared" si="10"/>
        <v>0</v>
      </c>
      <c r="L59" s="122">
        <f t="shared" si="10"/>
        <v>0</v>
      </c>
      <c r="M59" s="122">
        <f t="shared" si="10"/>
        <v>0</v>
      </c>
      <c r="N59" s="122">
        <f t="shared" si="10"/>
        <v>0</v>
      </c>
      <c r="O59" s="122">
        <f t="shared" si="10"/>
        <v>0</v>
      </c>
      <c r="P59" s="122">
        <f t="shared" si="10"/>
        <v>0</v>
      </c>
      <c r="Q59" s="121">
        <f>SUM(E59:P59)</f>
        <v>0</v>
      </c>
    </row>
    <row r="60" spans="2:17" ht="12.75">
      <c r="B60" s="542" t="s">
        <v>357</v>
      </c>
      <c r="C60" s="550" t="s">
        <v>173</v>
      </c>
      <c r="D60" s="549" t="s">
        <v>66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121">
        <f>SUM(E60:P60)</f>
        <v>0</v>
      </c>
    </row>
    <row r="61" spans="2:17" ht="12.75">
      <c r="B61" s="542" t="s">
        <v>358</v>
      </c>
      <c r="C61" s="550" t="s">
        <v>174</v>
      </c>
      <c r="D61" s="549" t="s">
        <v>66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121">
        <f>SUM(E61:P61)</f>
        <v>0</v>
      </c>
    </row>
    <row r="62" spans="2:17" ht="12.75">
      <c r="B62" s="542" t="s">
        <v>95</v>
      </c>
      <c r="C62" s="551" t="s">
        <v>170</v>
      </c>
      <c r="D62" s="549" t="s">
        <v>67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121">
        <f>SUM(E62:P62)</f>
        <v>0</v>
      </c>
    </row>
    <row r="63" spans="2:17" ht="12.75">
      <c r="B63" s="542"/>
      <c r="C63" s="551" t="s">
        <v>359</v>
      </c>
      <c r="D63" s="549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1"/>
    </row>
    <row r="64" spans="2:17" ht="12.75">
      <c r="B64" s="542" t="s">
        <v>97</v>
      </c>
      <c r="C64" s="548" t="s">
        <v>257</v>
      </c>
      <c r="D64" s="549" t="s">
        <v>63</v>
      </c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121">
        <f>SUM(E64:P64)</f>
        <v>0</v>
      </c>
    </row>
    <row r="65" spans="2:17" ht="12.75">
      <c r="B65" s="542" t="s">
        <v>99</v>
      </c>
      <c r="C65" s="548" t="s">
        <v>65</v>
      </c>
      <c r="D65" s="549" t="s">
        <v>66</v>
      </c>
      <c r="E65" s="122">
        <f aca="true" t="shared" si="11" ref="E65:P65">E66+E67</f>
        <v>0</v>
      </c>
      <c r="F65" s="122">
        <f t="shared" si="11"/>
        <v>0</v>
      </c>
      <c r="G65" s="122">
        <f t="shared" si="11"/>
        <v>0</v>
      </c>
      <c r="H65" s="122">
        <f t="shared" si="11"/>
        <v>0</v>
      </c>
      <c r="I65" s="122">
        <f t="shared" si="11"/>
        <v>0</v>
      </c>
      <c r="J65" s="122">
        <f t="shared" si="11"/>
        <v>0</v>
      </c>
      <c r="K65" s="122">
        <f t="shared" si="11"/>
        <v>0</v>
      </c>
      <c r="L65" s="122">
        <f t="shared" si="11"/>
        <v>0</v>
      </c>
      <c r="M65" s="122">
        <f t="shared" si="11"/>
        <v>0</v>
      </c>
      <c r="N65" s="122">
        <f t="shared" si="11"/>
        <v>0</v>
      </c>
      <c r="O65" s="122">
        <f t="shared" si="11"/>
        <v>0</v>
      </c>
      <c r="P65" s="122">
        <f t="shared" si="11"/>
        <v>0</v>
      </c>
      <c r="Q65" s="121">
        <f>SUM(E65:P65)</f>
        <v>0</v>
      </c>
    </row>
    <row r="66" spans="2:17" ht="12.75">
      <c r="B66" s="542" t="s">
        <v>344</v>
      </c>
      <c r="C66" s="550" t="s">
        <v>173</v>
      </c>
      <c r="D66" s="549" t="s">
        <v>66</v>
      </c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121">
        <f>SUM(E66:P66)</f>
        <v>0</v>
      </c>
    </row>
    <row r="67" spans="2:17" ht="12.75">
      <c r="B67" s="542" t="s">
        <v>345</v>
      </c>
      <c r="C67" s="550" t="s">
        <v>174</v>
      </c>
      <c r="D67" s="549" t="s">
        <v>66</v>
      </c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121">
        <f>SUM(E67:P67)</f>
        <v>0</v>
      </c>
    </row>
    <row r="68" spans="2:17" ht="12.75">
      <c r="B68" s="542" t="s">
        <v>223</v>
      </c>
      <c r="C68" s="551" t="s">
        <v>170</v>
      </c>
      <c r="D68" s="549" t="s">
        <v>67</v>
      </c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121">
        <f>SUM(E68:P68)</f>
        <v>0</v>
      </c>
    </row>
    <row r="69" spans="2:17" ht="12.75">
      <c r="B69" s="543"/>
      <c r="C69" s="551" t="s">
        <v>360</v>
      </c>
      <c r="D69" s="549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121"/>
    </row>
    <row r="70" spans="2:17" ht="12.75">
      <c r="B70" s="542" t="s">
        <v>299</v>
      </c>
      <c r="C70" s="548" t="s">
        <v>257</v>
      </c>
      <c r="D70" s="549" t="s">
        <v>63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121">
        <f aca="true" t="shared" si="12" ref="Q70:Q75">SUM(E70:P70)</f>
        <v>0</v>
      </c>
    </row>
    <row r="71" spans="2:17" ht="12.75">
      <c r="B71" s="542" t="s">
        <v>346</v>
      </c>
      <c r="C71" s="548" t="s">
        <v>65</v>
      </c>
      <c r="D71" s="549" t="s">
        <v>66</v>
      </c>
      <c r="E71" s="122">
        <f aca="true" t="shared" si="13" ref="E71:P71">E72+E73</f>
        <v>0</v>
      </c>
      <c r="F71" s="122">
        <f t="shared" si="13"/>
        <v>0</v>
      </c>
      <c r="G71" s="122">
        <f t="shared" si="13"/>
        <v>0</v>
      </c>
      <c r="H71" s="122">
        <f t="shared" si="13"/>
        <v>0</v>
      </c>
      <c r="I71" s="122">
        <f t="shared" si="13"/>
        <v>0</v>
      </c>
      <c r="J71" s="122">
        <f t="shared" si="13"/>
        <v>0</v>
      </c>
      <c r="K71" s="122">
        <f t="shared" si="13"/>
        <v>0</v>
      </c>
      <c r="L71" s="122">
        <f t="shared" si="13"/>
        <v>0</v>
      </c>
      <c r="M71" s="122">
        <f t="shared" si="13"/>
        <v>0</v>
      </c>
      <c r="N71" s="122">
        <f t="shared" si="13"/>
        <v>0</v>
      </c>
      <c r="O71" s="122">
        <f t="shared" si="13"/>
        <v>0</v>
      </c>
      <c r="P71" s="122">
        <f t="shared" si="13"/>
        <v>0</v>
      </c>
      <c r="Q71" s="121">
        <f t="shared" si="12"/>
        <v>0</v>
      </c>
    </row>
    <row r="72" spans="2:17" ht="12.75">
      <c r="B72" s="542" t="s">
        <v>361</v>
      </c>
      <c r="C72" s="550" t="s">
        <v>173</v>
      </c>
      <c r="D72" s="549" t="s">
        <v>66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121">
        <f t="shared" si="12"/>
        <v>0</v>
      </c>
    </row>
    <row r="73" spans="2:17" ht="12.75">
      <c r="B73" s="542" t="s">
        <v>362</v>
      </c>
      <c r="C73" s="550" t="s">
        <v>174</v>
      </c>
      <c r="D73" s="549" t="s">
        <v>66</v>
      </c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121">
        <f t="shared" si="12"/>
        <v>0</v>
      </c>
    </row>
    <row r="74" spans="2:17" ht="12.75">
      <c r="B74" s="542" t="s">
        <v>363</v>
      </c>
      <c r="C74" s="551" t="s">
        <v>170</v>
      </c>
      <c r="D74" s="549" t="s">
        <v>67</v>
      </c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121">
        <f t="shared" si="12"/>
        <v>0</v>
      </c>
    </row>
    <row r="75" spans="2:17" ht="25.5">
      <c r="B75" s="552" t="s">
        <v>364</v>
      </c>
      <c r="C75" s="553" t="s">
        <v>365</v>
      </c>
      <c r="D75" s="554" t="s">
        <v>66</v>
      </c>
      <c r="E75" s="555">
        <f>E71+E52+E59+E46+E65</f>
        <v>0</v>
      </c>
      <c r="F75" s="555">
        <f aca="true" t="shared" si="14" ref="F75:P75">F71+F52+F59+F46+F65</f>
        <v>0</v>
      </c>
      <c r="G75" s="555">
        <f t="shared" si="14"/>
        <v>0</v>
      </c>
      <c r="H75" s="555">
        <f t="shared" si="14"/>
        <v>0</v>
      </c>
      <c r="I75" s="555">
        <f t="shared" si="14"/>
        <v>0</v>
      </c>
      <c r="J75" s="555">
        <f t="shared" si="14"/>
        <v>0</v>
      </c>
      <c r="K75" s="555">
        <f t="shared" si="14"/>
        <v>0</v>
      </c>
      <c r="L75" s="555">
        <f t="shared" si="14"/>
        <v>0</v>
      </c>
      <c r="M75" s="555">
        <f t="shared" si="14"/>
        <v>0</v>
      </c>
      <c r="N75" s="555">
        <f t="shared" si="14"/>
        <v>0</v>
      </c>
      <c r="O75" s="555">
        <f t="shared" si="14"/>
        <v>0</v>
      </c>
      <c r="P75" s="555">
        <f t="shared" si="14"/>
        <v>0</v>
      </c>
      <c r="Q75" s="143">
        <f t="shared" si="12"/>
        <v>0</v>
      </c>
    </row>
    <row r="76" spans="2:17" ht="12.75">
      <c r="B76" s="536" t="s">
        <v>366</v>
      </c>
      <c r="C76" s="537" t="s">
        <v>367</v>
      </c>
      <c r="D76" s="53" t="s">
        <v>66</v>
      </c>
      <c r="E76" s="323"/>
      <c r="F76" s="538"/>
      <c r="G76" s="323"/>
      <c r="H76" s="323"/>
      <c r="I76" s="538"/>
      <c r="J76" s="323"/>
      <c r="K76" s="323"/>
      <c r="L76" s="323"/>
      <c r="M76" s="323"/>
      <c r="N76" s="323"/>
      <c r="O76" s="323"/>
      <c r="P76" s="323"/>
      <c r="Q76" s="145">
        <f>SUM(E76:P76)</f>
        <v>0</v>
      </c>
    </row>
    <row r="77" spans="2:17" ht="12.75">
      <c r="B77" s="539" t="s">
        <v>368</v>
      </c>
      <c r="C77" s="540" t="s">
        <v>369</v>
      </c>
      <c r="D77" s="72" t="s">
        <v>66</v>
      </c>
      <c r="E77" s="538"/>
      <c r="F77" s="323"/>
      <c r="G77" s="538"/>
      <c r="H77" s="538"/>
      <c r="I77" s="323"/>
      <c r="J77" s="538"/>
      <c r="K77" s="538"/>
      <c r="L77" s="538"/>
      <c r="M77" s="538"/>
      <c r="N77" s="538"/>
      <c r="O77" s="538"/>
      <c r="P77" s="538"/>
      <c r="Q77" s="124">
        <f>SUM(E77:P77)</f>
        <v>0</v>
      </c>
    </row>
    <row r="78" spans="2:17" ht="12.75">
      <c r="B78" s="536" t="s">
        <v>370</v>
      </c>
      <c r="C78" s="537" t="s">
        <v>176</v>
      </c>
      <c r="D78" s="72" t="s">
        <v>66</v>
      </c>
      <c r="E78" s="556">
        <f aca="true" t="shared" si="15" ref="E78:P78">E77+E76+E42+E17+E75</f>
        <v>0</v>
      </c>
      <c r="F78" s="556">
        <f t="shared" si="15"/>
        <v>0</v>
      </c>
      <c r="G78" s="556">
        <f t="shared" si="15"/>
        <v>0</v>
      </c>
      <c r="H78" s="556">
        <f t="shared" si="15"/>
        <v>0</v>
      </c>
      <c r="I78" s="556">
        <f t="shared" si="15"/>
        <v>0</v>
      </c>
      <c r="J78" s="556">
        <f t="shared" si="15"/>
        <v>0</v>
      </c>
      <c r="K78" s="556">
        <f t="shared" si="15"/>
        <v>0</v>
      </c>
      <c r="L78" s="556">
        <f t="shared" si="15"/>
        <v>0</v>
      </c>
      <c r="M78" s="556">
        <f t="shared" si="15"/>
        <v>0</v>
      </c>
      <c r="N78" s="556">
        <f t="shared" si="15"/>
        <v>0</v>
      </c>
      <c r="O78" s="556">
        <f t="shared" si="15"/>
        <v>0</v>
      </c>
      <c r="P78" s="556">
        <f t="shared" si="15"/>
        <v>0</v>
      </c>
      <c r="Q78" s="74">
        <f>SUM(E78:P78)</f>
        <v>0</v>
      </c>
    </row>
    <row r="79" spans="2:17" ht="12.75">
      <c r="B79" s="541"/>
      <c r="C79" s="75" t="s">
        <v>296</v>
      </c>
      <c r="D79" s="62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0"/>
    </row>
    <row r="80" spans="2:17" ht="12.75">
      <c r="B80" s="542" t="s">
        <v>371</v>
      </c>
      <c r="C80" s="65" t="s">
        <v>185</v>
      </c>
      <c r="D80" s="66" t="s">
        <v>66</v>
      </c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67">
        <f>SUM(E80:P80)</f>
        <v>0</v>
      </c>
    </row>
    <row r="81" spans="2:17" ht="12.75">
      <c r="B81" s="542" t="s">
        <v>372</v>
      </c>
      <c r="C81" s="65" t="s">
        <v>186</v>
      </c>
      <c r="D81" s="66" t="s">
        <v>66</v>
      </c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67">
        <f>SUM(E81:P81)</f>
        <v>0</v>
      </c>
    </row>
    <row r="82" spans="2:17" ht="12.75">
      <c r="B82" s="542" t="s">
        <v>373</v>
      </c>
      <c r="C82" s="65" t="s">
        <v>187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543" t="s">
        <v>374</v>
      </c>
      <c r="C83" s="69" t="s">
        <v>188</v>
      </c>
      <c r="D83" s="70" t="s">
        <v>66</v>
      </c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71">
        <f>SUM(E83:P83)</f>
        <v>0</v>
      </c>
    </row>
    <row r="84" spans="2:17" ht="12.75">
      <c r="B84" s="536" t="s">
        <v>375</v>
      </c>
      <c r="C84" s="57" t="s">
        <v>297</v>
      </c>
      <c r="D84" s="72" t="s">
        <v>66</v>
      </c>
      <c r="E84" s="73">
        <f aca="true" t="shared" si="16" ref="E84:P84">SUM(E80:E83)</f>
        <v>0</v>
      </c>
      <c r="F84" s="73">
        <f t="shared" si="16"/>
        <v>0</v>
      </c>
      <c r="G84" s="73">
        <f t="shared" si="16"/>
        <v>0</v>
      </c>
      <c r="H84" s="73">
        <f t="shared" si="16"/>
        <v>0</v>
      </c>
      <c r="I84" s="73">
        <f t="shared" si="16"/>
        <v>0</v>
      </c>
      <c r="J84" s="73">
        <f t="shared" si="16"/>
        <v>0</v>
      </c>
      <c r="K84" s="73">
        <f t="shared" si="16"/>
        <v>0</v>
      </c>
      <c r="L84" s="73">
        <f t="shared" si="16"/>
        <v>0</v>
      </c>
      <c r="M84" s="73">
        <f t="shared" si="16"/>
        <v>0</v>
      </c>
      <c r="N84" s="73">
        <f t="shared" si="16"/>
        <v>0</v>
      </c>
      <c r="O84" s="73">
        <f t="shared" si="16"/>
        <v>0</v>
      </c>
      <c r="P84" s="73">
        <f t="shared" si="16"/>
        <v>0</v>
      </c>
      <c r="Q84" s="74">
        <f>SUM(E84:P84)</f>
        <v>0</v>
      </c>
    </row>
    <row r="85" spans="2:17" ht="12.75">
      <c r="B85" s="541"/>
      <c r="C85" s="75"/>
      <c r="D85" s="62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0"/>
    </row>
    <row r="86" spans="2:17" ht="12.75">
      <c r="B86" s="542" t="s">
        <v>376</v>
      </c>
      <c r="C86" s="65" t="s">
        <v>298</v>
      </c>
      <c r="D86" s="66" t="s">
        <v>66</v>
      </c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67">
        <f aca="true" t="shared" si="17" ref="Q86:Q91">SUM(E86:P86)</f>
        <v>0</v>
      </c>
    </row>
    <row r="87" spans="2:17" ht="12.75">
      <c r="B87" s="542" t="s">
        <v>377</v>
      </c>
      <c r="C87" s="65" t="s">
        <v>343</v>
      </c>
      <c r="D87" s="66" t="s">
        <v>66</v>
      </c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67">
        <f t="shared" si="17"/>
        <v>0</v>
      </c>
    </row>
    <row r="88" spans="2:17" ht="12.75">
      <c r="B88" s="542" t="s">
        <v>378</v>
      </c>
      <c r="C88" s="65" t="s">
        <v>260</v>
      </c>
      <c r="D88" s="66" t="s">
        <v>66</v>
      </c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67">
        <f t="shared" si="17"/>
        <v>0</v>
      </c>
    </row>
    <row r="89" spans="2:17" ht="12.75">
      <c r="B89" s="542" t="s">
        <v>379</v>
      </c>
      <c r="C89" s="65" t="s">
        <v>96</v>
      </c>
      <c r="D89" s="66" t="s">
        <v>66</v>
      </c>
      <c r="E89" s="141">
        <f>E90+E91</f>
        <v>0</v>
      </c>
      <c r="F89" s="141">
        <f aca="true" t="shared" si="18" ref="F89:P89">F90+F91</f>
        <v>0</v>
      </c>
      <c r="G89" s="141">
        <f t="shared" si="18"/>
        <v>0</v>
      </c>
      <c r="H89" s="141">
        <f t="shared" si="18"/>
        <v>0</v>
      </c>
      <c r="I89" s="141">
        <f t="shared" si="18"/>
        <v>0</v>
      </c>
      <c r="J89" s="141">
        <f t="shared" si="18"/>
        <v>0</v>
      </c>
      <c r="K89" s="141">
        <f t="shared" si="18"/>
        <v>0</v>
      </c>
      <c r="L89" s="141">
        <f t="shared" si="18"/>
        <v>0</v>
      </c>
      <c r="M89" s="141">
        <f t="shared" si="18"/>
        <v>0</v>
      </c>
      <c r="N89" s="141">
        <f t="shared" si="18"/>
        <v>0</v>
      </c>
      <c r="O89" s="141">
        <f t="shared" si="18"/>
        <v>0</v>
      </c>
      <c r="P89" s="141">
        <f t="shared" si="18"/>
        <v>0</v>
      </c>
      <c r="Q89" s="67">
        <f t="shared" si="17"/>
        <v>0</v>
      </c>
    </row>
    <row r="90" spans="2:17" ht="12.75">
      <c r="B90" s="543" t="s">
        <v>380</v>
      </c>
      <c r="C90" s="65" t="s">
        <v>250</v>
      </c>
      <c r="D90" s="66" t="s">
        <v>66</v>
      </c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67">
        <f t="shared" si="17"/>
        <v>0</v>
      </c>
    </row>
    <row r="91" spans="2:17" ht="12.75">
      <c r="B91" s="543" t="s">
        <v>381</v>
      </c>
      <c r="C91" s="65" t="s">
        <v>251</v>
      </c>
      <c r="D91" s="66" t="s">
        <v>66</v>
      </c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67">
        <f t="shared" si="17"/>
        <v>0</v>
      </c>
    </row>
    <row r="92" spans="2:17" ht="12.75">
      <c r="B92" s="543"/>
      <c r="C92" s="69"/>
      <c r="D92" s="70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71"/>
    </row>
    <row r="93" spans="2:17" ht="12.75">
      <c r="B93" s="536" t="s">
        <v>382</v>
      </c>
      <c r="C93" s="57" t="s">
        <v>98</v>
      </c>
      <c r="D93" s="72" t="s">
        <v>66</v>
      </c>
      <c r="E93" s="73">
        <f>E78-E84-E86-E88-E87-E89</f>
        <v>0</v>
      </c>
      <c r="F93" s="73">
        <f aca="true" t="shared" si="19" ref="F93:P93">F78-F84-F86-F88-F87-F89</f>
        <v>0</v>
      </c>
      <c r="G93" s="73">
        <f t="shared" si="19"/>
        <v>0</v>
      </c>
      <c r="H93" s="73">
        <f t="shared" si="19"/>
        <v>0</v>
      </c>
      <c r="I93" s="73">
        <f t="shared" si="19"/>
        <v>0</v>
      </c>
      <c r="J93" s="73">
        <f t="shared" si="19"/>
        <v>0</v>
      </c>
      <c r="K93" s="73">
        <f t="shared" si="19"/>
        <v>0</v>
      </c>
      <c r="L93" s="73">
        <f t="shared" si="19"/>
        <v>0</v>
      </c>
      <c r="M93" s="73">
        <f t="shared" si="19"/>
        <v>0</v>
      </c>
      <c r="N93" s="73">
        <f t="shared" si="19"/>
        <v>0</v>
      </c>
      <c r="O93" s="73">
        <f t="shared" si="19"/>
        <v>0</v>
      </c>
      <c r="P93" s="73">
        <f t="shared" si="19"/>
        <v>0</v>
      </c>
      <c r="Q93" s="74">
        <f>SUM(E93:P93)</f>
        <v>0</v>
      </c>
    </row>
    <row r="94" spans="2:17" ht="12.75">
      <c r="B94" s="536" t="s">
        <v>383</v>
      </c>
      <c r="C94" s="385" t="s">
        <v>224</v>
      </c>
      <c r="D94" s="53" t="s">
        <v>100</v>
      </c>
      <c r="E94" s="386">
        <f>IF((E78-E80)&gt;0,E93/(E78-E80)*100,0)</f>
        <v>0</v>
      </c>
      <c r="F94" s="386">
        <f aca="true" t="shared" si="20" ref="F94:Q94">IF((F78-F80)&gt;0,F93/(F78-F80)*100,0)</f>
        <v>0</v>
      </c>
      <c r="G94" s="386">
        <f t="shared" si="20"/>
        <v>0</v>
      </c>
      <c r="H94" s="386">
        <f t="shared" si="20"/>
        <v>0</v>
      </c>
      <c r="I94" s="386">
        <f t="shared" si="20"/>
        <v>0</v>
      </c>
      <c r="J94" s="386">
        <f t="shared" si="20"/>
        <v>0</v>
      </c>
      <c r="K94" s="386">
        <f t="shared" si="20"/>
        <v>0</v>
      </c>
      <c r="L94" s="386">
        <f t="shared" si="20"/>
        <v>0</v>
      </c>
      <c r="M94" s="386">
        <f t="shared" si="20"/>
        <v>0</v>
      </c>
      <c r="N94" s="386">
        <f t="shared" si="20"/>
        <v>0</v>
      </c>
      <c r="O94" s="386">
        <f t="shared" si="20"/>
        <v>0</v>
      </c>
      <c r="P94" s="386">
        <f t="shared" si="20"/>
        <v>0</v>
      </c>
      <c r="Q94" s="387">
        <f t="shared" si="20"/>
        <v>0</v>
      </c>
    </row>
    <row r="95" spans="2:17" ht="13.5" thickBot="1">
      <c r="B95" s="544" t="s">
        <v>384</v>
      </c>
      <c r="C95" s="78" t="s">
        <v>175</v>
      </c>
      <c r="D95" s="79" t="s">
        <v>100</v>
      </c>
      <c r="E95" s="127">
        <f aca="true" t="shared" si="21" ref="E95:Q95">IF(E78&gt;0,E93/E78*100,0)</f>
        <v>0</v>
      </c>
      <c r="F95" s="127">
        <f t="shared" si="21"/>
        <v>0</v>
      </c>
      <c r="G95" s="127">
        <f t="shared" si="21"/>
        <v>0</v>
      </c>
      <c r="H95" s="127">
        <f t="shared" si="21"/>
        <v>0</v>
      </c>
      <c r="I95" s="127">
        <f t="shared" si="21"/>
        <v>0</v>
      </c>
      <c r="J95" s="127">
        <f t="shared" si="21"/>
        <v>0</v>
      </c>
      <c r="K95" s="127">
        <f t="shared" si="21"/>
        <v>0</v>
      </c>
      <c r="L95" s="127">
        <f t="shared" si="21"/>
        <v>0</v>
      </c>
      <c r="M95" s="127">
        <f t="shared" si="21"/>
        <v>0</v>
      </c>
      <c r="N95" s="127">
        <f t="shared" si="21"/>
        <v>0</v>
      </c>
      <c r="O95" s="127">
        <f t="shared" si="21"/>
        <v>0</v>
      </c>
      <c r="P95" s="127">
        <f t="shared" si="21"/>
        <v>0</v>
      </c>
      <c r="Q95" s="128">
        <f t="shared" si="21"/>
        <v>0</v>
      </c>
    </row>
    <row r="96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75" right="0.75" top="0.52" bottom="0.34" header="0.32" footer="0.16"/>
  <pageSetup fitToHeight="1" fitToWidth="1" horizontalDpi="600" verticalDpi="600" orientation="portrait" paperSize="9" scale="50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6.7109375" style="14" customWidth="1"/>
    <col min="3" max="3" width="45.57421875" style="47" customWidth="1"/>
    <col min="4" max="4" width="5.7109375" style="47" customWidth="1"/>
    <col min="5" max="16" width="8.7109375" style="47" customWidth="1"/>
    <col min="17" max="17" width="11.28125" style="47" customWidth="1"/>
    <col min="18" max="16384" width="9.140625" style="47" customWidth="1"/>
  </cols>
  <sheetData>
    <row r="1" spans="1:4" ht="12.75">
      <c r="A1" s="42" t="s">
        <v>45</v>
      </c>
      <c r="B1" s="43"/>
      <c r="C1" s="42"/>
      <c r="D1" s="24"/>
    </row>
    <row r="2" spans="1:4" ht="12.75">
      <c r="A2" s="42"/>
      <c r="B2" s="43"/>
      <c r="C2" s="42"/>
      <c r="D2" s="24"/>
    </row>
    <row r="3" spans="1:4" ht="12.75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2.75">
      <c r="A4" s="23"/>
      <c r="B4" s="23" t="str">
        <f>+CONCATENATE('Poc.strana'!$A$35," ",'Poc.strana'!$C$35)</f>
        <v>Датум обраде: </v>
      </c>
      <c r="C4" s="23"/>
      <c r="D4" s="24"/>
    </row>
    <row r="5" spans="1:3" ht="12.75">
      <c r="A5" s="48"/>
      <c r="B5" s="49"/>
      <c r="C5" s="48"/>
    </row>
    <row r="6" spans="1:3" ht="12.75">
      <c r="A6" s="48"/>
      <c r="B6" s="49"/>
      <c r="C6" s="48"/>
    </row>
    <row r="7" spans="2:17" ht="12.75">
      <c r="B7" s="584" t="str">
        <f>CONCATENATE("Табела ЕТ 4-7.3. ПРЕУЗИМАЊЕ, ИСПОРУКА И ГУБИЦИ ЕЛЕКТРИЧНЕ ЕНЕРГИЈЕ - РЕАЛИЗАЦИЈА У"," ",'Poc.strana'!C25-2,". ГОДИНИ")</f>
        <v>Табела ЕТ 4-7.3. ПРЕУЗИМАЊЕ, ИСПОРУКА И ГУБИЦИ ЕЛЕКТРИЧНЕ ЕНЕРГИЈЕ - РЕАЛИЗАЦИЈА У 2021. ГОДИНИ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</row>
    <row r="8" spans="3:17" ht="12.75">
      <c r="C8" s="50"/>
      <c r="D8" s="50"/>
      <c r="E8" s="50"/>
      <c r="F8" s="50"/>
      <c r="I8" s="51"/>
      <c r="J8" s="51"/>
      <c r="K8" s="50"/>
      <c r="L8" s="50"/>
      <c r="M8" s="50"/>
      <c r="N8" s="50"/>
      <c r="O8" s="50"/>
      <c r="P8" s="50"/>
      <c r="Q8" s="50"/>
    </row>
    <row r="9" spans="3:17" ht="13.5" thickBot="1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2:17" ht="13.5" customHeight="1" thickTop="1">
      <c r="B10" s="150" t="s">
        <v>171</v>
      </c>
      <c r="C10" s="149"/>
      <c r="D10" s="147"/>
      <c r="E10" s="147"/>
      <c r="F10" s="586"/>
      <c r="G10" s="586"/>
      <c r="H10" s="147" t="s">
        <v>210</v>
      </c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2.75">
      <c r="B11" s="587" t="s">
        <v>0</v>
      </c>
      <c r="C11" s="589" t="s">
        <v>46</v>
      </c>
      <c r="D11" s="591" t="s">
        <v>47</v>
      </c>
      <c r="E11" s="593" t="s">
        <v>48</v>
      </c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4"/>
    </row>
    <row r="12" spans="2:17" ht="12.75">
      <c r="B12" s="588"/>
      <c r="C12" s="590"/>
      <c r="D12" s="592"/>
      <c r="E12" s="53" t="s">
        <v>49</v>
      </c>
      <c r="F12" s="53" t="s">
        <v>50</v>
      </c>
      <c r="G12" s="53" t="s">
        <v>51</v>
      </c>
      <c r="H12" s="53" t="s">
        <v>52</v>
      </c>
      <c r="I12" s="53" t="s">
        <v>53</v>
      </c>
      <c r="J12" s="53" t="s">
        <v>54</v>
      </c>
      <c r="K12" s="54" t="s">
        <v>55</v>
      </c>
      <c r="L12" s="54" t="s">
        <v>56</v>
      </c>
      <c r="M12" s="54" t="s">
        <v>57</v>
      </c>
      <c r="N12" s="54" t="s">
        <v>58</v>
      </c>
      <c r="O12" s="54" t="s">
        <v>59</v>
      </c>
      <c r="P12" s="54" t="s">
        <v>60</v>
      </c>
      <c r="Q12" s="55" t="s">
        <v>61</v>
      </c>
    </row>
    <row r="13" spans="2:17" ht="12.75">
      <c r="B13" s="56"/>
      <c r="C13" s="57" t="s">
        <v>62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2:17" ht="12.75">
      <c r="B14" s="478" t="s">
        <v>30</v>
      </c>
      <c r="C14" s="479" t="s">
        <v>257</v>
      </c>
      <c r="D14" s="480" t="s">
        <v>63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535">
        <f aca="true" t="shared" si="0" ref="Q14:Q22">SUM(E14:P14)</f>
        <v>0</v>
      </c>
    </row>
    <row r="15" spans="2:17" ht="12.75">
      <c r="B15" s="481" t="s">
        <v>31</v>
      </c>
      <c r="C15" s="482" t="s">
        <v>275</v>
      </c>
      <c r="D15" s="483" t="s">
        <v>63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484">
        <f t="shared" si="0"/>
        <v>0</v>
      </c>
    </row>
    <row r="16" spans="2:17" ht="12.75">
      <c r="B16" s="481" t="s">
        <v>32</v>
      </c>
      <c r="C16" s="482" t="s">
        <v>64</v>
      </c>
      <c r="D16" s="483" t="s">
        <v>63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484">
        <f t="shared" si="0"/>
        <v>0</v>
      </c>
    </row>
    <row r="17" spans="2:17" ht="12.75">
      <c r="B17" s="481" t="s">
        <v>33</v>
      </c>
      <c r="C17" s="482" t="s">
        <v>65</v>
      </c>
      <c r="D17" s="483" t="s">
        <v>66</v>
      </c>
      <c r="E17" s="510">
        <f aca="true" t="shared" si="1" ref="E17:P17">E18+E19</f>
        <v>0</v>
      </c>
      <c r="F17" s="510">
        <f t="shared" si="1"/>
        <v>0</v>
      </c>
      <c r="G17" s="510">
        <f t="shared" si="1"/>
        <v>0</v>
      </c>
      <c r="H17" s="510">
        <f t="shared" si="1"/>
        <v>0</v>
      </c>
      <c r="I17" s="510">
        <f t="shared" si="1"/>
        <v>0</v>
      </c>
      <c r="J17" s="510">
        <f t="shared" si="1"/>
        <v>0</v>
      </c>
      <c r="K17" s="510">
        <f t="shared" si="1"/>
        <v>0</v>
      </c>
      <c r="L17" s="510">
        <f t="shared" si="1"/>
        <v>0</v>
      </c>
      <c r="M17" s="510">
        <f t="shared" si="1"/>
        <v>0</v>
      </c>
      <c r="N17" s="510">
        <f t="shared" si="1"/>
        <v>0</v>
      </c>
      <c r="O17" s="510">
        <f t="shared" si="1"/>
        <v>0</v>
      </c>
      <c r="P17" s="510">
        <f t="shared" si="1"/>
        <v>0</v>
      </c>
      <c r="Q17" s="511">
        <f t="shared" si="0"/>
        <v>0</v>
      </c>
    </row>
    <row r="18" spans="2:17" ht="12.75">
      <c r="B18" s="481" t="s">
        <v>34</v>
      </c>
      <c r="C18" s="485" t="s">
        <v>173</v>
      </c>
      <c r="D18" s="483" t="s">
        <v>66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511">
        <f t="shared" si="0"/>
        <v>0</v>
      </c>
    </row>
    <row r="19" spans="2:17" ht="12.75">
      <c r="B19" s="481" t="s">
        <v>35</v>
      </c>
      <c r="C19" s="485" t="s">
        <v>174</v>
      </c>
      <c r="D19" s="483" t="s">
        <v>66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511">
        <f t="shared" si="0"/>
        <v>0</v>
      </c>
    </row>
    <row r="20" spans="2:17" ht="12.75">
      <c r="B20" s="486" t="s">
        <v>37</v>
      </c>
      <c r="C20" s="487" t="s">
        <v>153</v>
      </c>
      <c r="D20" s="488" t="s">
        <v>67</v>
      </c>
      <c r="E20" s="510">
        <f aca="true" t="shared" si="2" ref="E20:P20">E21+E22</f>
        <v>0</v>
      </c>
      <c r="F20" s="510">
        <f t="shared" si="2"/>
        <v>0</v>
      </c>
      <c r="G20" s="510">
        <f t="shared" si="2"/>
        <v>0</v>
      </c>
      <c r="H20" s="510">
        <f t="shared" si="2"/>
        <v>0</v>
      </c>
      <c r="I20" s="510">
        <f t="shared" si="2"/>
        <v>0</v>
      </c>
      <c r="J20" s="510">
        <f t="shared" si="2"/>
        <v>0</v>
      </c>
      <c r="K20" s="510">
        <f t="shared" si="2"/>
        <v>0</v>
      </c>
      <c r="L20" s="510">
        <f t="shared" si="2"/>
        <v>0</v>
      </c>
      <c r="M20" s="510">
        <f t="shared" si="2"/>
        <v>0</v>
      </c>
      <c r="N20" s="510">
        <f t="shared" si="2"/>
        <v>0</v>
      </c>
      <c r="O20" s="510">
        <f t="shared" si="2"/>
        <v>0</v>
      </c>
      <c r="P20" s="510">
        <f t="shared" si="2"/>
        <v>0</v>
      </c>
      <c r="Q20" s="512">
        <f t="shared" si="0"/>
        <v>0</v>
      </c>
    </row>
    <row r="21" spans="2:17" ht="12.75">
      <c r="B21" s="481" t="s">
        <v>38</v>
      </c>
      <c r="C21" s="489" t="s">
        <v>241</v>
      </c>
      <c r="D21" s="488" t="s">
        <v>67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511">
        <f t="shared" si="0"/>
        <v>0</v>
      </c>
    </row>
    <row r="22" spans="2:17" ht="12.75">
      <c r="B22" s="490" t="s">
        <v>39</v>
      </c>
      <c r="C22" s="491" t="s">
        <v>242</v>
      </c>
      <c r="D22" s="492" t="s">
        <v>67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513">
        <f t="shared" si="0"/>
        <v>0</v>
      </c>
    </row>
    <row r="23" spans="2:17" ht="12.75">
      <c r="B23" s="56"/>
      <c r="C23" s="57" t="s">
        <v>347</v>
      </c>
      <c r="D23" s="7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2:17" ht="12.75">
      <c r="B24" s="61"/>
      <c r="C24" s="75" t="s">
        <v>68</v>
      </c>
      <c r="D24" s="62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0"/>
    </row>
    <row r="25" spans="2:17" ht="12.75">
      <c r="B25" s="64" t="s">
        <v>69</v>
      </c>
      <c r="C25" s="65" t="s">
        <v>257</v>
      </c>
      <c r="D25" s="66" t="s">
        <v>63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121">
        <f>SUM(E25:P25)</f>
        <v>0</v>
      </c>
    </row>
    <row r="26" spans="2:17" ht="12.75">
      <c r="B26" s="64" t="s">
        <v>70</v>
      </c>
      <c r="C26" s="65" t="s">
        <v>65</v>
      </c>
      <c r="D26" s="66" t="s">
        <v>66</v>
      </c>
      <c r="E26" s="122">
        <f aca="true" t="shared" si="3" ref="E26:P26">E27+E28</f>
        <v>0</v>
      </c>
      <c r="F26" s="122">
        <f t="shared" si="3"/>
        <v>0</v>
      </c>
      <c r="G26" s="122">
        <f t="shared" si="3"/>
        <v>0</v>
      </c>
      <c r="H26" s="122">
        <f t="shared" si="3"/>
        <v>0</v>
      </c>
      <c r="I26" s="122">
        <f t="shared" si="3"/>
        <v>0</v>
      </c>
      <c r="J26" s="122">
        <f t="shared" si="3"/>
        <v>0</v>
      </c>
      <c r="K26" s="122">
        <f t="shared" si="3"/>
        <v>0</v>
      </c>
      <c r="L26" s="122">
        <f t="shared" si="3"/>
        <v>0</v>
      </c>
      <c r="M26" s="122">
        <f t="shared" si="3"/>
        <v>0</v>
      </c>
      <c r="N26" s="122">
        <f t="shared" si="3"/>
        <v>0</v>
      </c>
      <c r="O26" s="122">
        <f t="shared" si="3"/>
        <v>0</v>
      </c>
      <c r="P26" s="122">
        <f t="shared" si="3"/>
        <v>0</v>
      </c>
      <c r="Q26" s="121">
        <f>SUM(E26:P26)</f>
        <v>0</v>
      </c>
    </row>
    <row r="27" spans="2:17" ht="12.75">
      <c r="B27" s="64" t="s">
        <v>71</v>
      </c>
      <c r="C27" s="68" t="s">
        <v>173</v>
      </c>
      <c r="D27" s="66" t="s">
        <v>66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121">
        <f>SUM(E27:P27)</f>
        <v>0</v>
      </c>
    </row>
    <row r="28" spans="2:17" ht="12.75">
      <c r="B28" s="64" t="s">
        <v>72</v>
      </c>
      <c r="C28" s="68" t="s">
        <v>174</v>
      </c>
      <c r="D28" s="66" t="s">
        <v>66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121">
        <f>SUM(E28:P28)</f>
        <v>0</v>
      </c>
    </row>
    <row r="29" spans="2:17" ht="12.75">
      <c r="B29" s="64" t="s">
        <v>73</v>
      </c>
      <c r="C29" s="92" t="s">
        <v>170</v>
      </c>
      <c r="D29" s="66" t="s">
        <v>67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121">
        <f>SUM(E29:P29)</f>
        <v>0</v>
      </c>
    </row>
    <row r="30" spans="2:17" ht="12.75">
      <c r="B30" s="64"/>
      <c r="C30" s="65" t="s">
        <v>74</v>
      </c>
      <c r="D30" s="6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1"/>
    </row>
    <row r="31" spans="2:17" ht="12.75">
      <c r="B31" s="64" t="s">
        <v>75</v>
      </c>
      <c r="C31" s="65" t="s">
        <v>257</v>
      </c>
      <c r="D31" s="66" t="s">
        <v>63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121">
        <f>SUM(E31:P31)</f>
        <v>0</v>
      </c>
    </row>
    <row r="32" spans="2:17" ht="12.75">
      <c r="B32" s="64" t="s">
        <v>76</v>
      </c>
      <c r="C32" s="65" t="s">
        <v>65</v>
      </c>
      <c r="D32" s="66" t="s">
        <v>66</v>
      </c>
      <c r="E32" s="122">
        <f aca="true" t="shared" si="4" ref="E32:P32">E33+E34</f>
        <v>0</v>
      </c>
      <c r="F32" s="122">
        <f t="shared" si="4"/>
        <v>0</v>
      </c>
      <c r="G32" s="122">
        <f t="shared" si="4"/>
        <v>0</v>
      </c>
      <c r="H32" s="122">
        <f t="shared" si="4"/>
        <v>0</v>
      </c>
      <c r="I32" s="122">
        <f t="shared" si="4"/>
        <v>0</v>
      </c>
      <c r="J32" s="122">
        <f t="shared" si="4"/>
        <v>0</v>
      </c>
      <c r="K32" s="122">
        <f t="shared" si="4"/>
        <v>0</v>
      </c>
      <c r="L32" s="122">
        <f t="shared" si="4"/>
        <v>0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0</v>
      </c>
      <c r="Q32" s="121">
        <f>SUM(E32:P32)</f>
        <v>0</v>
      </c>
    </row>
    <row r="33" spans="2:17" ht="12.75">
      <c r="B33" s="64" t="s">
        <v>77</v>
      </c>
      <c r="C33" s="68" t="s">
        <v>173</v>
      </c>
      <c r="D33" s="66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121">
        <f>SUM(E33:P33)</f>
        <v>0</v>
      </c>
    </row>
    <row r="34" spans="2:17" ht="12.75">
      <c r="B34" s="64" t="s">
        <v>78</v>
      </c>
      <c r="C34" s="68" t="s">
        <v>174</v>
      </c>
      <c r="D34" s="66" t="s">
        <v>66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121">
        <f>SUM(E34:P34)</f>
        <v>0</v>
      </c>
    </row>
    <row r="35" spans="2:17" ht="12.75">
      <c r="B35" s="64" t="s">
        <v>79</v>
      </c>
      <c r="C35" s="92" t="s">
        <v>170</v>
      </c>
      <c r="D35" s="66" t="s">
        <v>67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121">
        <f>SUM(E35:P35)</f>
        <v>0</v>
      </c>
    </row>
    <row r="36" spans="2:17" ht="12.75">
      <c r="B36" s="64"/>
      <c r="C36" s="65" t="s">
        <v>80</v>
      </c>
      <c r="D36" s="6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1"/>
    </row>
    <row r="37" spans="2:17" ht="12.75">
      <c r="B37" s="64" t="s">
        <v>81</v>
      </c>
      <c r="C37" s="65" t="s">
        <v>257</v>
      </c>
      <c r="D37" s="66" t="s">
        <v>63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121">
        <f aca="true" t="shared" si="5" ref="Q37:Q42">SUM(E37:P37)</f>
        <v>0</v>
      </c>
    </row>
    <row r="38" spans="2:17" ht="12.75">
      <c r="B38" s="64" t="s">
        <v>82</v>
      </c>
      <c r="C38" s="65" t="s">
        <v>65</v>
      </c>
      <c r="D38" s="66" t="s">
        <v>66</v>
      </c>
      <c r="E38" s="122">
        <f aca="true" t="shared" si="6" ref="E38:P38">E39+E40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2">
        <f t="shared" si="6"/>
        <v>0</v>
      </c>
      <c r="K38" s="122">
        <f t="shared" si="6"/>
        <v>0</v>
      </c>
      <c r="L38" s="122">
        <f t="shared" si="6"/>
        <v>0</v>
      </c>
      <c r="M38" s="122">
        <f t="shared" si="6"/>
        <v>0</v>
      </c>
      <c r="N38" s="122">
        <f t="shared" si="6"/>
        <v>0</v>
      </c>
      <c r="O38" s="122">
        <f t="shared" si="6"/>
        <v>0</v>
      </c>
      <c r="P38" s="122">
        <f t="shared" si="6"/>
        <v>0</v>
      </c>
      <c r="Q38" s="121">
        <f t="shared" si="5"/>
        <v>0</v>
      </c>
    </row>
    <row r="39" spans="2:17" ht="12.75">
      <c r="B39" s="64" t="s">
        <v>83</v>
      </c>
      <c r="C39" s="68" t="s">
        <v>173</v>
      </c>
      <c r="D39" s="66" t="s">
        <v>66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121">
        <f t="shared" si="5"/>
        <v>0</v>
      </c>
    </row>
    <row r="40" spans="2:17" ht="12.75">
      <c r="B40" s="64" t="s">
        <v>84</v>
      </c>
      <c r="C40" s="68" t="s">
        <v>174</v>
      </c>
      <c r="D40" s="66" t="s">
        <v>66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121">
        <f t="shared" si="5"/>
        <v>0</v>
      </c>
    </row>
    <row r="41" spans="2:17" ht="12.75">
      <c r="B41" s="64" t="s">
        <v>85</v>
      </c>
      <c r="C41" s="92" t="s">
        <v>170</v>
      </c>
      <c r="D41" s="66" t="s">
        <v>67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121">
        <f t="shared" si="5"/>
        <v>0</v>
      </c>
    </row>
    <row r="42" spans="2:17" ht="12.75">
      <c r="B42" s="88" t="s">
        <v>86</v>
      </c>
      <c r="C42" s="545" t="s">
        <v>177</v>
      </c>
      <c r="D42" s="89" t="s">
        <v>66</v>
      </c>
      <c r="E42" s="146">
        <f aca="true" t="shared" si="7" ref="E42:P42">E38+E32+E26</f>
        <v>0</v>
      </c>
      <c r="F42" s="146">
        <f t="shared" si="7"/>
        <v>0</v>
      </c>
      <c r="G42" s="146">
        <f t="shared" si="7"/>
        <v>0</v>
      </c>
      <c r="H42" s="146">
        <f t="shared" si="7"/>
        <v>0</v>
      </c>
      <c r="I42" s="146">
        <f t="shared" si="7"/>
        <v>0</v>
      </c>
      <c r="J42" s="146">
        <f t="shared" si="7"/>
        <v>0</v>
      </c>
      <c r="K42" s="146">
        <f t="shared" si="7"/>
        <v>0</v>
      </c>
      <c r="L42" s="146">
        <f t="shared" si="7"/>
        <v>0</v>
      </c>
      <c r="M42" s="146">
        <f t="shared" si="7"/>
        <v>0</v>
      </c>
      <c r="N42" s="146">
        <f t="shared" si="7"/>
        <v>0</v>
      </c>
      <c r="O42" s="146">
        <f t="shared" si="7"/>
        <v>0</v>
      </c>
      <c r="P42" s="146">
        <f t="shared" si="7"/>
        <v>0</v>
      </c>
      <c r="Q42" s="143">
        <f t="shared" si="5"/>
        <v>0</v>
      </c>
    </row>
    <row r="43" spans="2:17" ht="12.75">
      <c r="B43" s="56"/>
      <c r="C43" s="57" t="s">
        <v>348</v>
      </c>
      <c r="D43" s="7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</row>
    <row r="44" spans="2:17" ht="12.75">
      <c r="B44" s="541"/>
      <c r="C44" s="546" t="s">
        <v>349</v>
      </c>
      <c r="D44" s="547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0"/>
    </row>
    <row r="45" spans="2:17" ht="12.75">
      <c r="B45" s="542" t="s">
        <v>87</v>
      </c>
      <c r="C45" s="548" t="s">
        <v>257</v>
      </c>
      <c r="D45" s="549" t="s">
        <v>63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121">
        <f>SUM(E45:P45)</f>
        <v>0</v>
      </c>
    </row>
    <row r="46" spans="2:17" ht="12.75">
      <c r="B46" s="542" t="s">
        <v>88</v>
      </c>
      <c r="C46" s="548" t="s">
        <v>65</v>
      </c>
      <c r="D46" s="549" t="s">
        <v>66</v>
      </c>
      <c r="E46" s="122">
        <f aca="true" t="shared" si="8" ref="E46:P46">E47+E48</f>
        <v>0</v>
      </c>
      <c r="F46" s="122">
        <f t="shared" si="8"/>
        <v>0</v>
      </c>
      <c r="G46" s="122">
        <f t="shared" si="8"/>
        <v>0</v>
      </c>
      <c r="H46" s="122">
        <f t="shared" si="8"/>
        <v>0</v>
      </c>
      <c r="I46" s="122">
        <f t="shared" si="8"/>
        <v>0</v>
      </c>
      <c r="J46" s="122">
        <f t="shared" si="8"/>
        <v>0</v>
      </c>
      <c r="K46" s="122">
        <f t="shared" si="8"/>
        <v>0</v>
      </c>
      <c r="L46" s="122">
        <f t="shared" si="8"/>
        <v>0</v>
      </c>
      <c r="M46" s="122">
        <f t="shared" si="8"/>
        <v>0</v>
      </c>
      <c r="N46" s="122">
        <f t="shared" si="8"/>
        <v>0</v>
      </c>
      <c r="O46" s="122">
        <f t="shared" si="8"/>
        <v>0</v>
      </c>
      <c r="P46" s="122">
        <f t="shared" si="8"/>
        <v>0</v>
      </c>
      <c r="Q46" s="121">
        <f>SUM(E46:P46)</f>
        <v>0</v>
      </c>
    </row>
    <row r="47" spans="2:17" ht="12.75">
      <c r="B47" s="542" t="s">
        <v>350</v>
      </c>
      <c r="C47" s="550" t="s">
        <v>173</v>
      </c>
      <c r="D47" s="549" t="s">
        <v>66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121">
        <f>SUM(E47:P47)</f>
        <v>0</v>
      </c>
    </row>
    <row r="48" spans="2:17" ht="12.75">
      <c r="B48" s="542" t="s">
        <v>351</v>
      </c>
      <c r="C48" s="550" t="s">
        <v>174</v>
      </c>
      <c r="D48" s="549" t="s">
        <v>66</v>
      </c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121">
        <f>SUM(E48:P48)</f>
        <v>0</v>
      </c>
    </row>
    <row r="49" spans="2:17" ht="12.75">
      <c r="B49" s="542" t="s">
        <v>89</v>
      </c>
      <c r="C49" s="551" t="s">
        <v>170</v>
      </c>
      <c r="D49" s="549" t="s">
        <v>67</v>
      </c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121">
        <f>SUM(E49:P49)</f>
        <v>0</v>
      </c>
    </row>
    <row r="50" spans="2:17" ht="12.75">
      <c r="B50" s="542"/>
      <c r="C50" s="548" t="s">
        <v>352</v>
      </c>
      <c r="D50" s="54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1"/>
    </row>
    <row r="51" spans="2:17" ht="12.75">
      <c r="B51" s="542" t="s">
        <v>90</v>
      </c>
      <c r="C51" s="548" t="s">
        <v>257</v>
      </c>
      <c r="D51" s="549" t="s">
        <v>63</v>
      </c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121">
        <f>SUM(E51:P51)</f>
        <v>0</v>
      </c>
    </row>
    <row r="52" spans="2:17" ht="12.75">
      <c r="B52" s="542" t="s">
        <v>91</v>
      </c>
      <c r="C52" s="548" t="s">
        <v>65</v>
      </c>
      <c r="D52" s="549" t="s">
        <v>66</v>
      </c>
      <c r="E52" s="122">
        <f aca="true" t="shared" si="9" ref="E52:P52">E53+E54</f>
        <v>0</v>
      </c>
      <c r="F52" s="122">
        <f t="shared" si="9"/>
        <v>0</v>
      </c>
      <c r="G52" s="122">
        <f t="shared" si="9"/>
        <v>0</v>
      </c>
      <c r="H52" s="122">
        <f t="shared" si="9"/>
        <v>0</v>
      </c>
      <c r="I52" s="122">
        <f t="shared" si="9"/>
        <v>0</v>
      </c>
      <c r="J52" s="122">
        <f t="shared" si="9"/>
        <v>0</v>
      </c>
      <c r="K52" s="122">
        <f t="shared" si="9"/>
        <v>0</v>
      </c>
      <c r="L52" s="122">
        <f t="shared" si="9"/>
        <v>0</v>
      </c>
      <c r="M52" s="122">
        <f t="shared" si="9"/>
        <v>0</v>
      </c>
      <c r="N52" s="122">
        <f t="shared" si="9"/>
        <v>0</v>
      </c>
      <c r="O52" s="122">
        <f t="shared" si="9"/>
        <v>0</v>
      </c>
      <c r="P52" s="122">
        <f t="shared" si="9"/>
        <v>0</v>
      </c>
      <c r="Q52" s="121">
        <f>SUM(E52:P52)</f>
        <v>0</v>
      </c>
    </row>
    <row r="53" spans="2:17" ht="12.75">
      <c r="B53" s="542" t="s">
        <v>353</v>
      </c>
      <c r="C53" s="550" t="s">
        <v>173</v>
      </c>
      <c r="D53" s="549" t="s">
        <v>66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121">
        <f>SUM(E53:P53)</f>
        <v>0</v>
      </c>
    </row>
    <row r="54" spans="2:17" ht="12.75">
      <c r="B54" s="542" t="s">
        <v>354</v>
      </c>
      <c r="C54" s="550" t="s">
        <v>174</v>
      </c>
      <c r="D54" s="549" t="s">
        <v>66</v>
      </c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121">
        <f>SUM(E54:P54)</f>
        <v>0</v>
      </c>
    </row>
    <row r="55" spans="2:17" ht="12.75">
      <c r="B55" s="542" t="s">
        <v>92</v>
      </c>
      <c r="C55" s="551" t="s">
        <v>170</v>
      </c>
      <c r="D55" s="549" t="s">
        <v>67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121">
        <f>SUM(E55:P55)</f>
        <v>0</v>
      </c>
    </row>
    <row r="56" spans="2:17" ht="12.75">
      <c r="B56" s="542"/>
      <c r="C56" s="548" t="s">
        <v>355</v>
      </c>
      <c r="D56" s="54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1"/>
    </row>
    <row r="57" spans="2:17" ht="12.75">
      <c r="B57" s="542"/>
      <c r="C57" s="551" t="s">
        <v>356</v>
      </c>
      <c r="D57" s="549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1"/>
    </row>
    <row r="58" spans="2:17" ht="12.75">
      <c r="B58" s="542" t="s">
        <v>93</v>
      </c>
      <c r="C58" s="548" t="s">
        <v>257</v>
      </c>
      <c r="D58" s="549" t="s">
        <v>63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121">
        <f>SUM(E58:P58)</f>
        <v>0</v>
      </c>
    </row>
    <row r="59" spans="2:17" ht="12.75">
      <c r="B59" s="542" t="s">
        <v>94</v>
      </c>
      <c r="C59" s="548" t="s">
        <v>65</v>
      </c>
      <c r="D59" s="549" t="s">
        <v>66</v>
      </c>
      <c r="E59" s="122">
        <f aca="true" t="shared" si="10" ref="E59:P59">E60+E61</f>
        <v>0</v>
      </c>
      <c r="F59" s="122">
        <f t="shared" si="10"/>
        <v>0</v>
      </c>
      <c r="G59" s="122">
        <f t="shared" si="10"/>
        <v>0</v>
      </c>
      <c r="H59" s="122">
        <f t="shared" si="10"/>
        <v>0</v>
      </c>
      <c r="I59" s="122">
        <f t="shared" si="10"/>
        <v>0</v>
      </c>
      <c r="J59" s="122">
        <f t="shared" si="10"/>
        <v>0</v>
      </c>
      <c r="K59" s="122">
        <f t="shared" si="10"/>
        <v>0</v>
      </c>
      <c r="L59" s="122">
        <f t="shared" si="10"/>
        <v>0</v>
      </c>
      <c r="M59" s="122">
        <f t="shared" si="10"/>
        <v>0</v>
      </c>
      <c r="N59" s="122">
        <f t="shared" si="10"/>
        <v>0</v>
      </c>
      <c r="O59" s="122">
        <f t="shared" si="10"/>
        <v>0</v>
      </c>
      <c r="P59" s="122">
        <f t="shared" si="10"/>
        <v>0</v>
      </c>
      <c r="Q59" s="121">
        <f>SUM(E59:P59)</f>
        <v>0</v>
      </c>
    </row>
    <row r="60" spans="2:17" ht="12.75">
      <c r="B60" s="542" t="s">
        <v>357</v>
      </c>
      <c r="C60" s="550" t="s">
        <v>173</v>
      </c>
      <c r="D60" s="549" t="s">
        <v>66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121">
        <f>SUM(E60:P60)</f>
        <v>0</v>
      </c>
    </row>
    <row r="61" spans="2:17" ht="12.75">
      <c r="B61" s="542" t="s">
        <v>358</v>
      </c>
      <c r="C61" s="550" t="s">
        <v>174</v>
      </c>
      <c r="D61" s="549" t="s">
        <v>66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121">
        <f>SUM(E61:P61)</f>
        <v>0</v>
      </c>
    </row>
    <row r="62" spans="2:17" ht="12.75">
      <c r="B62" s="542" t="s">
        <v>95</v>
      </c>
      <c r="C62" s="551" t="s">
        <v>170</v>
      </c>
      <c r="D62" s="549" t="s">
        <v>67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121">
        <f>SUM(E62:P62)</f>
        <v>0</v>
      </c>
    </row>
    <row r="63" spans="2:17" ht="12.75">
      <c r="B63" s="542"/>
      <c r="C63" s="551" t="s">
        <v>359</v>
      </c>
      <c r="D63" s="549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1"/>
    </row>
    <row r="64" spans="2:17" ht="12.75">
      <c r="B64" s="542" t="s">
        <v>97</v>
      </c>
      <c r="C64" s="548" t="s">
        <v>257</v>
      </c>
      <c r="D64" s="549" t="s">
        <v>63</v>
      </c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121">
        <f>SUM(E64:P64)</f>
        <v>0</v>
      </c>
    </row>
    <row r="65" spans="2:17" ht="12.75">
      <c r="B65" s="542" t="s">
        <v>99</v>
      </c>
      <c r="C65" s="548" t="s">
        <v>65</v>
      </c>
      <c r="D65" s="549" t="s">
        <v>66</v>
      </c>
      <c r="E65" s="122">
        <f aca="true" t="shared" si="11" ref="E65:P65">E66+E67</f>
        <v>0</v>
      </c>
      <c r="F65" s="122">
        <f t="shared" si="11"/>
        <v>0</v>
      </c>
      <c r="G65" s="122">
        <f t="shared" si="11"/>
        <v>0</v>
      </c>
      <c r="H65" s="122">
        <f t="shared" si="11"/>
        <v>0</v>
      </c>
      <c r="I65" s="122">
        <f t="shared" si="11"/>
        <v>0</v>
      </c>
      <c r="J65" s="122">
        <f t="shared" si="11"/>
        <v>0</v>
      </c>
      <c r="K65" s="122">
        <f t="shared" si="11"/>
        <v>0</v>
      </c>
      <c r="L65" s="122">
        <f t="shared" si="11"/>
        <v>0</v>
      </c>
      <c r="M65" s="122">
        <f t="shared" si="11"/>
        <v>0</v>
      </c>
      <c r="N65" s="122">
        <f t="shared" si="11"/>
        <v>0</v>
      </c>
      <c r="O65" s="122">
        <f t="shared" si="11"/>
        <v>0</v>
      </c>
      <c r="P65" s="122">
        <f t="shared" si="11"/>
        <v>0</v>
      </c>
      <c r="Q65" s="121">
        <f>SUM(E65:P65)</f>
        <v>0</v>
      </c>
    </row>
    <row r="66" spans="2:17" ht="12.75">
      <c r="B66" s="542" t="s">
        <v>344</v>
      </c>
      <c r="C66" s="550" t="s">
        <v>173</v>
      </c>
      <c r="D66" s="549" t="s">
        <v>66</v>
      </c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121">
        <f>SUM(E66:P66)</f>
        <v>0</v>
      </c>
    </row>
    <row r="67" spans="2:17" ht="12.75">
      <c r="B67" s="542" t="s">
        <v>345</v>
      </c>
      <c r="C67" s="550" t="s">
        <v>174</v>
      </c>
      <c r="D67" s="549" t="s">
        <v>66</v>
      </c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121">
        <f>SUM(E67:P67)</f>
        <v>0</v>
      </c>
    </row>
    <row r="68" spans="2:17" ht="12.75">
      <c r="B68" s="542" t="s">
        <v>223</v>
      </c>
      <c r="C68" s="551" t="s">
        <v>170</v>
      </c>
      <c r="D68" s="549" t="s">
        <v>67</v>
      </c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121">
        <f>SUM(E68:P68)</f>
        <v>0</v>
      </c>
    </row>
    <row r="69" spans="2:17" ht="12.75">
      <c r="B69" s="543"/>
      <c r="C69" s="551" t="s">
        <v>360</v>
      </c>
      <c r="D69" s="549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121"/>
    </row>
    <row r="70" spans="2:17" ht="12.75">
      <c r="B70" s="542" t="s">
        <v>299</v>
      </c>
      <c r="C70" s="548" t="s">
        <v>257</v>
      </c>
      <c r="D70" s="549" t="s">
        <v>63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121">
        <f aca="true" t="shared" si="12" ref="Q70:Q75">SUM(E70:P70)</f>
        <v>0</v>
      </c>
    </row>
    <row r="71" spans="2:17" ht="12.75">
      <c r="B71" s="542" t="s">
        <v>346</v>
      </c>
      <c r="C71" s="548" t="s">
        <v>65</v>
      </c>
      <c r="D71" s="549" t="s">
        <v>66</v>
      </c>
      <c r="E71" s="122">
        <f aca="true" t="shared" si="13" ref="E71:P71">E72+E73</f>
        <v>0</v>
      </c>
      <c r="F71" s="122">
        <f t="shared" si="13"/>
        <v>0</v>
      </c>
      <c r="G71" s="122">
        <f t="shared" si="13"/>
        <v>0</v>
      </c>
      <c r="H71" s="122">
        <f t="shared" si="13"/>
        <v>0</v>
      </c>
      <c r="I71" s="122">
        <f t="shared" si="13"/>
        <v>0</v>
      </c>
      <c r="J71" s="122">
        <f t="shared" si="13"/>
        <v>0</v>
      </c>
      <c r="K71" s="122">
        <f t="shared" si="13"/>
        <v>0</v>
      </c>
      <c r="L71" s="122">
        <f t="shared" si="13"/>
        <v>0</v>
      </c>
      <c r="M71" s="122">
        <f t="shared" si="13"/>
        <v>0</v>
      </c>
      <c r="N71" s="122">
        <f t="shared" si="13"/>
        <v>0</v>
      </c>
      <c r="O71" s="122">
        <f t="shared" si="13"/>
        <v>0</v>
      </c>
      <c r="P71" s="122">
        <f t="shared" si="13"/>
        <v>0</v>
      </c>
      <c r="Q71" s="121">
        <f t="shared" si="12"/>
        <v>0</v>
      </c>
    </row>
    <row r="72" spans="2:17" ht="12.75">
      <c r="B72" s="542" t="s">
        <v>361</v>
      </c>
      <c r="C72" s="550" t="s">
        <v>173</v>
      </c>
      <c r="D72" s="549" t="s">
        <v>66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121">
        <f t="shared" si="12"/>
        <v>0</v>
      </c>
    </row>
    <row r="73" spans="2:17" ht="12.75">
      <c r="B73" s="542" t="s">
        <v>362</v>
      </c>
      <c r="C73" s="550" t="s">
        <v>174</v>
      </c>
      <c r="D73" s="549" t="s">
        <v>66</v>
      </c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121">
        <f t="shared" si="12"/>
        <v>0</v>
      </c>
    </row>
    <row r="74" spans="2:17" ht="12.75">
      <c r="B74" s="542" t="s">
        <v>363</v>
      </c>
      <c r="C74" s="551" t="s">
        <v>170</v>
      </c>
      <c r="D74" s="549" t="s">
        <v>67</v>
      </c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121">
        <f t="shared" si="12"/>
        <v>0</v>
      </c>
    </row>
    <row r="75" spans="2:17" ht="25.5">
      <c r="B75" s="552" t="s">
        <v>364</v>
      </c>
      <c r="C75" s="553" t="s">
        <v>365</v>
      </c>
      <c r="D75" s="554" t="s">
        <v>66</v>
      </c>
      <c r="E75" s="555">
        <f>E71+E52+E59+E46+E65</f>
        <v>0</v>
      </c>
      <c r="F75" s="555">
        <f aca="true" t="shared" si="14" ref="F75:P75">F71+F52+F59+F46+F65</f>
        <v>0</v>
      </c>
      <c r="G75" s="555">
        <f t="shared" si="14"/>
        <v>0</v>
      </c>
      <c r="H75" s="555">
        <f t="shared" si="14"/>
        <v>0</v>
      </c>
      <c r="I75" s="555">
        <f t="shared" si="14"/>
        <v>0</v>
      </c>
      <c r="J75" s="555">
        <f t="shared" si="14"/>
        <v>0</v>
      </c>
      <c r="K75" s="555">
        <f t="shared" si="14"/>
        <v>0</v>
      </c>
      <c r="L75" s="555">
        <f t="shared" si="14"/>
        <v>0</v>
      </c>
      <c r="M75" s="555">
        <f t="shared" si="14"/>
        <v>0</v>
      </c>
      <c r="N75" s="555">
        <f t="shared" si="14"/>
        <v>0</v>
      </c>
      <c r="O75" s="555">
        <f t="shared" si="14"/>
        <v>0</v>
      </c>
      <c r="P75" s="555">
        <f t="shared" si="14"/>
        <v>0</v>
      </c>
      <c r="Q75" s="143">
        <f t="shared" si="12"/>
        <v>0</v>
      </c>
    </row>
    <row r="76" spans="2:17" ht="12.75">
      <c r="B76" s="536" t="s">
        <v>366</v>
      </c>
      <c r="C76" s="537" t="s">
        <v>367</v>
      </c>
      <c r="D76" s="53" t="s">
        <v>66</v>
      </c>
      <c r="E76" s="323"/>
      <c r="F76" s="538"/>
      <c r="G76" s="323"/>
      <c r="H76" s="323"/>
      <c r="I76" s="538"/>
      <c r="J76" s="323"/>
      <c r="K76" s="323"/>
      <c r="L76" s="323"/>
      <c r="M76" s="323"/>
      <c r="N76" s="323"/>
      <c r="O76" s="323"/>
      <c r="P76" s="323"/>
      <c r="Q76" s="145">
        <f>SUM(E76:P76)</f>
        <v>0</v>
      </c>
    </row>
    <row r="77" spans="2:17" ht="12.75">
      <c r="B77" s="539" t="s">
        <v>368</v>
      </c>
      <c r="C77" s="540" t="s">
        <v>369</v>
      </c>
      <c r="D77" s="72" t="s">
        <v>66</v>
      </c>
      <c r="E77" s="538"/>
      <c r="F77" s="323"/>
      <c r="G77" s="538"/>
      <c r="H77" s="538"/>
      <c r="I77" s="323"/>
      <c r="J77" s="538"/>
      <c r="K77" s="538"/>
      <c r="L77" s="538"/>
      <c r="M77" s="538"/>
      <c r="N77" s="538"/>
      <c r="O77" s="538"/>
      <c r="P77" s="538"/>
      <c r="Q77" s="124">
        <f>SUM(E77:P77)</f>
        <v>0</v>
      </c>
    </row>
    <row r="78" spans="2:17" ht="12.75">
      <c r="B78" s="536" t="s">
        <v>370</v>
      </c>
      <c r="C78" s="537" t="s">
        <v>176</v>
      </c>
      <c r="D78" s="72" t="s">
        <v>66</v>
      </c>
      <c r="E78" s="556">
        <f aca="true" t="shared" si="15" ref="E78:P78">E77+E76+E42+E17+E75</f>
        <v>0</v>
      </c>
      <c r="F78" s="556">
        <f t="shared" si="15"/>
        <v>0</v>
      </c>
      <c r="G78" s="556">
        <f t="shared" si="15"/>
        <v>0</v>
      </c>
      <c r="H78" s="556">
        <f t="shared" si="15"/>
        <v>0</v>
      </c>
      <c r="I78" s="556">
        <f t="shared" si="15"/>
        <v>0</v>
      </c>
      <c r="J78" s="556">
        <f t="shared" si="15"/>
        <v>0</v>
      </c>
      <c r="K78" s="556">
        <f t="shared" si="15"/>
        <v>0</v>
      </c>
      <c r="L78" s="556">
        <f t="shared" si="15"/>
        <v>0</v>
      </c>
      <c r="M78" s="556">
        <f t="shared" si="15"/>
        <v>0</v>
      </c>
      <c r="N78" s="556">
        <f t="shared" si="15"/>
        <v>0</v>
      </c>
      <c r="O78" s="556">
        <f t="shared" si="15"/>
        <v>0</v>
      </c>
      <c r="P78" s="556">
        <f t="shared" si="15"/>
        <v>0</v>
      </c>
      <c r="Q78" s="74">
        <f>SUM(E78:P78)</f>
        <v>0</v>
      </c>
    </row>
    <row r="79" spans="2:17" ht="12.75">
      <c r="B79" s="541"/>
      <c r="C79" s="75" t="s">
        <v>296</v>
      </c>
      <c r="D79" s="62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0"/>
    </row>
    <row r="80" spans="2:17" ht="12.75">
      <c r="B80" s="542" t="s">
        <v>371</v>
      </c>
      <c r="C80" s="65" t="s">
        <v>185</v>
      </c>
      <c r="D80" s="66" t="s">
        <v>66</v>
      </c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67">
        <f>SUM(E80:P80)</f>
        <v>0</v>
      </c>
    </row>
    <row r="81" spans="2:17" ht="12.75">
      <c r="B81" s="542" t="s">
        <v>372</v>
      </c>
      <c r="C81" s="65" t="s">
        <v>186</v>
      </c>
      <c r="D81" s="66" t="s">
        <v>66</v>
      </c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67">
        <f>SUM(E81:P81)</f>
        <v>0</v>
      </c>
    </row>
    <row r="82" spans="2:17" ht="12.75">
      <c r="B82" s="542" t="s">
        <v>373</v>
      </c>
      <c r="C82" s="65" t="s">
        <v>187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543" t="s">
        <v>374</v>
      </c>
      <c r="C83" s="69" t="s">
        <v>188</v>
      </c>
      <c r="D83" s="70" t="s">
        <v>66</v>
      </c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71">
        <f>SUM(E83:P83)</f>
        <v>0</v>
      </c>
    </row>
    <row r="84" spans="2:17" ht="12.75">
      <c r="B84" s="536" t="s">
        <v>375</v>
      </c>
      <c r="C84" s="57" t="s">
        <v>297</v>
      </c>
      <c r="D84" s="72" t="s">
        <v>66</v>
      </c>
      <c r="E84" s="73">
        <f aca="true" t="shared" si="16" ref="E84:P84">SUM(E80:E83)</f>
        <v>0</v>
      </c>
      <c r="F84" s="73">
        <f t="shared" si="16"/>
        <v>0</v>
      </c>
      <c r="G84" s="73">
        <f t="shared" si="16"/>
        <v>0</v>
      </c>
      <c r="H84" s="73">
        <f t="shared" si="16"/>
        <v>0</v>
      </c>
      <c r="I84" s="73">
        <f t="shared" si="16"/>
        <v>0</v>
      </c>
      <c r="J84" s="73">
        <f t="shared" si="16"/>
        <v>0</v>
      </c>
      <c r="K84" s="73">
        <f t="shared" si="16"/>
        <v>0</v>
      </c>
      <c r="L84" s="73">
        <f t="shared" si="16"/>
        <v>0</v>
      </c>
      <c r="M84" s="73">
        <f t="shared" si="16"/>
        <v>0</v>
      </c>
      <c r="N84" s="73">
        <f t="shared" si="16"/>
        <v>0</v>
      </c>
      <c r="O84" s="73">
        <f t="shared" si="16"/>
        <v>0</v>
      </c>
      <c r="P84" s="73">
        <f t="shared" si="16"/>
        <v>0</v>
      </c>
      <c r="Q84" s="74">
        <f>SUM(E84:P84)</f>
        <v>0</v>
      </c>
    </row>
    <row r="85" spans="2:17" ht="12.75">
      <c r="B85" s="541"/>
      <c r="C85" s="75"/>
      <c r="D85" s="62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0"/>
    </row>
    <row r="86" spans="2:17" ht="12.75">
      <c r="B86" s="542" t="s">
        <v>376</v>
      </c>
      <c r="C86" s="65" t="s">
        <v>298</v>
      </c>
      <c r="D86" s="66" t="s">
        <v>66</v>
      </c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67">
        <f aca="true" t="shared" si="17" ref="Q86:Q91">SUM(E86:P86)</f>
        <v>0</v>
      </c>
    </row>
    <row r="87" spans="2:17" ht="12.75">
      <c r="B87" s="542" t="s">
        <v>377</v>
      </c>
      <c r="C87" s="65" t="s">
        <v>343</v>
      </c>
      <c r="D87" s="66" t="s">
        <v>66</v>
      </c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67">
        <f t="shared" si="17"/>
        <v>0</v>
      </c>
    </row>
    <row r="88" spans="2:17" ht="12.75">
      <c r="B88" s="542" t="s">
        <v>378</v>
      </c>
      <c r="C88" s="65" t="s">
        <v>260</v>
      </c>
      <c r="D88" s="66" t="s">
        <v>66</v>
      </c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67">
        <f t="shared" si="17"/>
        <v>0</v>
      </c>
    </row>
    <row r="89" spans="2:17" ht="12.75">
      <c r="B89" s="542" t="s">
        <v>379</v>
      </c>
      <c r="C89" s="65" t="s">
        <v>96</v>
      </c>
      <c r="D89" s="66" t="s">
        <v>66</v>
      </c>
      <c r="E89" s="141">
        <f>E90+E91</f>
        <v>0</v>
      </c>
      <c r="F89" s="141">
        <f aca="true" t="shared" si="18" ref="F89:P89">F90+F91</f>
        <v>0</v>
      </c>
      <c r="G89" s="141">
        <f t="shared" si="18"/>
        <v>0</v>
      </c>
      <c r="H89" s="141">
        <f t="shared" si="18"/>
        <v>0</v>
      </c>
      <c r="I89" s="141">
        <f t="shared" si="18"/>
        <v>0</v>
      </c>
      <c r="J89" s="141">
        <f t="shared" si="18"/>
        <v>0</v>
      </c>
      <c r="K89" s="141">
        <f t="shared" si="18"/>
        <v>0</v>
      </c>
      <c r="L89" s="141">
        <f t="shared" si="18"/>
        <v>0</v>
      </c>
      <c r="M89" s="141">
        <f t="shared" si="18"/>
        <v>0</v>
      </c>
      <c r="N89" s="141">
        <f t="shared" si="18"/>
        <v>0</v>
      </c>
      <c r="O89" s="141">
        <f t="shared" si="18"/>
        <v>0</v>
      </c>
      <c r="P89" s="141">
        <f t="shared" si="18"/>
        <v>0</v>
      </c>
      <c r="Q89" s="67">
        <f t="shared" si="17"/>
        <v>0</v>
      </c>
    </row>
    <row r="90" spans="2:17" ht="12.75">
      <c r="B90" s="543" t="s">
        <v>380</v>
      </c>
      <c r="C90" s="65" t="s">
        <v>250</v>
      </c>
      <c r="D90" s="66" t="s">
        <v>66</v>
      </c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67">
        <f t="shared" si="17"/>
        <v>0</v>
      </c>
    </row>
    <row r="91" spans="2:17" ht="12.75">
      <c r="B91" s="543" t="s">
        <v>381</v>
      </c>
      <c r="C91" s="65" t="s">
        <v>251</v>
      </c>
      <c r="D91" s="66" t="s">
        <v>66</v>
      </c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67">
        <f t="shared" si="17"/>
        <v>0</v>
      </c>
    </row>
    <row r="92" spans="2:17" ht="12.75">
      <c r="B92" s="543"/>
      <c r="C92" s="69"/>
      <c r="D92" s="70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71"/>
    </row>
    <row r="93" spans="2:17" ht="12.75">
      <c r="B93" s="536" t="s">
        <v>382</v>
      </c>
      <c r="C93" s="57" t="s">
        <v>98</v>
      </c>
      <c r="D93" s="72" t="s">
        <v>66</v>
      </c>
      <c r="E93" s="73">
        <f>E78-E84-E86-E88-E87-E89</f>
        <v>0</v>
      </c>
      <c r="F93" s="73">
        <f aca="true" t="shared" si="19" ref="F93:P93">F78-F84-F86-F88-F87-F89</f>
        <v>0</v>
      </c>
      <c r="G93" s="73">
        <f t="shared" si="19"/>
        <v>0</v>
      </c>
      <c r="H93" s="73">
        <f t="shared" si="19"/>
        <v>0</v>
      </c>
      <c r="I93" s="73">
        <f t="shared" si="19"/>
        <v>0</v>
      </c>
      <c r="J93" s="73">
        <f t="shared" si="19"/>
        <v>0</v>
      </c>
      <c r="K93" s="73">
        <f t="shared" si="19"/>
        <v>0</v>
      </c>
      <c r="L93" s="73">
        <f t="shared" si="19"/>
        <v>0</v>
      </c>
      <c r="M93" s="73">
        <f t="shared" si="19"/>
        <v>0</v>
      </c>
      <c r="N93" s="73">
        <f t="shared" si="19"/>
        <v>0</v>
      </c>
      <c r="O93" s="73">
        <f t="shared" si="19"/>
        <v>0</v>
      </c>
      <c r="P93" s="73">
        <f t="shared" si="19"/>
        <v>0</v>
      </c>
      <c r="Q93" s="74">
        <f>SUM(E93:P93)</f>
        <v>0</v>
      </c>
    </row>
    <row r="94" spans="2:17" ht="12.75">
      <c r="B94" s="536" t="s">
        <v>383</v>
      </c>
      <c r="C94" s="385" t="s">
        <v>224</v>
      </c>
      <c r="D94" s="53" t="s">
        <v>100</v>
      </c>
      <c r="E94" s="386">
        <f>IF((E78-E80)&gt;0,E93/(E78-E80)*100,0)</f>
        <v>0</v>
      </c>
      <c r="F94" s="386">
        <f aca="true" t="shared" si="20" ref="F94:Q94">IF((F78-F80)&gt;0,F93/(F78-F80)*100,0)</f>
        <v>0</v>
      </c>
      <c r="G94" s="386">
        <f t="shared" si="20"/>
        <v>0</v>
      </c>
      <c r="H94" s="386">
        <f t="shared" si="20"/>
        <v>0</v>
      </c>
      <c r="I94" s="386">
        <f t="shared" si="20"/>
        <v>0</v>
      </c>
      <c r="J94" s="386">
        <f t="shared" si="20"/>
        <v>0</v>
      </c>
      <c r="K94" s="386">
        <f t="shared" si="20"/>
        <v>0</v>
      </c>
      <c r="L94" s="386">
        <f t="shared" si="20"/>
        <v>0</v>
      </c>
      <c r="M94" s="386">
        <f t="shared" si="20"/>
        <v>0</v>
      </c>
      <c r="N94" s="386">
        <f t="shared" si="20"/>
        <v>0</v>
      </c>
      <c r="O94" s="386">
        <f t="shared" si="20"/>
        <v>0</v>
      </c>
      <c r="P94" s="386">
        <f t="shared" si="20"/>
        <v>0</v>
      </c>
      <c r="Q94" s="387">
        <f t="shared" si="20"/>
        <v>0</v>
      </c>
    </row>
    <row r="95" spans="2:17" ht="13.5" thickBot="1">
      <c r="B95" s="544" t="s">
        <v>384</v>
      </c>
      <c r="C95" s="78" t="s">
        <v>175</v>
      </c>
      <c r="D95" s="79" t="s">
        <v>100</v>
      </c>
      <c r="E95" s="127">
        <f aca="true" t="shared" si="21" ref="E95:Q95">IF(E78&gt;0,E93/E78*100,0)</f>
        <v>0</v>
      </c>
      <c r="F95" s="127">
        <f t="shared" si="21"/>
        <v>0</v>
      </c>
      <c r="G95" s="127">
        <f t="shared" si="21"/>
        <v>0</v>
      </c>
      <c r="H95" s="127">
        <f t="shared" si="21"/>
        <v>0</v>
      </c>
      <c r="I95" s="127">
        <f t="shared" si="21"/>
        <v>0</v>
      </c>
      <c r="J95" s="127">
        <f t="shared" si="21"/>
        <v>0</v>
      </c>
      <c r="K95" s="127">
        <f t="shared" si="21"/>
        <v>0</v>
      </c>
      <c r="L95" s="127">
        <f t="shared" si="21"/>
        <v>0</v>
      </c>
      <c r="M95" s="127">
        <f t="shared" si="21"/>
        <v>0</v>
      </c>
      <c r="N95" s="127">
        <f t="shared" si="21"/>
        <v>0</v>
      </c>
      <c r="O95" s="127">
        <f t="shared" si="21"/>
        <v>0</v>
      </c>
      <c r="P95" s="127">
        <f t="shared" si="21"/>
        <v>0</v>
      </c>
      <c r="Q95" s="128">
        <f t="shared" si="21"/>
        <v>0</v>
      </c>
    </row>
    <row r="96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23" right="0.26" top="0.52" bottom="0.34" header="0.32" footer="0.16"/>
  <pageSetup fitToHeight="1" fitToWidth="1" horizontalDpi="600" verticalDpi="600" orientation="portrait" paperSize="9" scale="58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SheetLayoutView="75" zoomScalePageLayoutView="0" workbookViewId="0" topLeftCell="A60">
      <selection activeCell="A1" sqref="A1"/>
    </sheetView>
  </sheetViews>
  <sheetFormatPr defaultColWidth="9.140625" defaultRowHeight="12.75"/>
  <cols>
    <col min="1" max="1" width="1.7109375" style="47" customWidth="1"/>
    <col min="2" max="2" width="6.7109375" style="80" customWidth="1"/>
    <col min="3" max="3" width="32.7109375" style="47" customWidth="1"/>
    <col min="4" max="4" width="5.7109375" style="47" customWidth="1"/>
    <col min="5" max="16" width="8.7109375" style="47" customWidth="1"/>
    <col min="17" max="17" width="12.7109375" style="47" customWidth="1"/>
    <col min="18" max="18" width="2.421875" style="47" customWidth="1"/>
    <col min="19" max="16384" width="9.140625" style="47" customWidth="1"/>
  </cols>
  <sheetData>
    <row r="1" spans="1:4" ht="12.75" customHeight="1">
      <c r="A1" s="42" t="s">
        <v>45</v>
      </c>
      <c r="B1" s="43"/>
      <c r="C1" s="42"/>
      <c r="D1" s="24"/>
    </row>
    <row r="2" spans="1:4" ht="12.75" customHeight="1">
      <c r="A2" s="42"/>
      <c r="B2" s="43"/>
      <c r="C2" s="42"/>
      <c r="D2" s="24"/>
    </row>
    <row r="3" spans="1:4" ht="12.75" customHeight="1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2.75" customHeight="1">
      <c r="A4" s="23"/>
      <c r="B4" s="23" t="str">
        <f>+CONCATENATE('Poc.strana'!$A$35," ",'Poc.strana'!$C$35)</f>
        <v>Датум обраде: </v>
      </c>
      <c r="C4" s="23"/>
      <c r="D4" s="24"/>
    </row>
    <row r="5" ht="12.75" customHeight="1"/>
    <row r="6" ht="12.75" customHeight="1"/>
    <row r="7" spans="2:17" ht="12.75" customHeight="1">
      <c r="B7" s="584" t="str">
        <f>CONCATENATE("Табела ЕТ-4-8.1. ИСПОРУКА ЕЛЕКТРИЧНЕ ЕНЕРГИЈЕ - УКУПНО - БИЛАНС У"," ",'Poc.strana'!C25,". ГОДИНИ")</f>
        <v>Табела ЕТ-4-8.1. ИСПОРУКА ЕЛЕКТРИЧНЕ ЕНЕРГИЈЕ - УКУПНО - БИЛАНС У 2023. ГОДИНИ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3:8" ht="12.75" customHeight="1">
      <c r="C8" s="50"/>
      <c r="D8" s="50"/>
      <c r="E8" s="81"/>
      <c r="F8" s="51"/>
      <c r="G8" s="51"/>
      <c r="H8" s="51"/>
    </row>
    <row r="9" ht="12.75" customHeight="1" thickBot="1"/>
    <row r="10" spans="2:17" ht="13.5" customHeight="1" thickBot="1" thickTop="1">
      <c r="B10" s="150" t="s">
        <v>171</v>
      </c>
      <c r="C10" s="149"/>
      <c r="D10" s="147"/>
      <c r="E10" s="147"/>
      <c r="F10" s="596"/>
      <c r="G10" s="596"/>
      <c r="H10" s="147" t="s">
        <v>210</v>
      </c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3.5" thickTop="1">
      <c r="B11" s="597" t="s">
        <v>0</v>
      </c>
      <c r="C11" s="598" t="s">
        <v>46</v>
      </c>
      <c r="D11" s="600" t="s">
        <v>47</v>
      </c>
      <c r="E11" s="601" t="s">
        <v>48</v>
      </c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2"/>
    </row>
    <row r="12" spans="2:17" ht="12.75">
      <c r="B12" s="588"/>
      <c r="C12" s="599"/>
      <c r="D12" s="592"/>
      <c r="E12" s="72" t="s">
        <v>49</v>
      </c>
      <c r="F12" s="72" t="s">
        <v>50</v>
      </c>
      <c r="G12" s="72" t="s">
        <v>51</v>
      </c>
      <c r="H12" s="72" t="s">
        <v>52</v>
      </c>
      <c r="I12" s="72" t="s">
        <v>53</v>
      </c>
      <c r="J12" s="72" t="s">
        <v>54</v>
      </c>
      <c r="K12" s="82" t="s">
        <v>55</v>
      </c>
      <c r="L12" s="82" t="s">
        <v>56</v>
      </c>
      <c r="M12" s="82" t="s">
        <v>57</v>
      </c>
      <c r="N12" s="82" t="s">
        <v>58</v>
      </c>
      <c r="O12" s="82" t="s">
        <v>59</v>
      </c>
      <c r="P12" s="82" t="s">
        <v>60</v>
      </c>
      <c r="Q12" s="83" t="s">
        <v>61</v>
      </c>
    </row>
    <row r="13" spans="2:17" ht="12.75">
      <c r="B13" s="56"/>
      <c r="C13" s="69" t="s">
        <v>281</v>
      </c>
      <c r="D13" s="70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17" ht="12.75">
      <c r="B14" s="56" t="s">
        <v>29</v>
      </c>
      <c r="C14" s="57" t="s">
        <v>237</v>
      </c>
      <c r="D14" s="72" t="s">
        <v>66</v>
      </c>
      <c r="E14" s="73">
        <f aca="true" t="shared" si="0" ref="E14:P14">E20+E31</f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 t="shared" si="0"/>
        <v>0</v>
      </c>
      <c r="Q14" s="74">
        <f>SUM(E14:P14)</f>
        <v>0</v>
      </c>
    </row>
    <row r="15" spans="2:17" ht="12.75">
      <c r="B15" s="496" t="s">
        <v>30</v>
      </c>
      <c r="C15" s="493" t="s">
        <v>101</v>
      </c>
      <c r="D15" s="497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9"/>
    </row>
    <row r="16" spans="2:17" ht="12.75">
      <c r="B16" s="500" t="s">
        <v>385</v>
      </c>
      <c r="C16" s="75" t="s">
        <v>195</v>
      </c>
      <c r="D16" s="62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2"/>
    </row>
    <row r="17" spans="2:17" ht="12.75">
      <c r="B17" s="64" t="s">
        <v>386</v>
      </c>
      <c r="C17" s="515" t="s">
        <v>257</v>
      </c>
      <c r="D17" s="516" t="s">
        <v>63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8">
        <f>SUM(E17:P17)</f>
        <v>0</v>
      </c>
    </row>
    <row r="18" spans="2:17" ht="12.75">
      <c r="B18" s="64" t="s">
        <v>387</v>
      </c>
      <c r="C18" s="482" t="s">
        <v>276</v>
      </c>
      <c r="D18" s="483" t="s">
        <v>63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484">
        <f>SUM(E18:P18)</f>
        <v>0</v>
      </c>
    </row>
    <row r="19" spans="2:17" ht="12.75">
      <c r="B19" s="64" t="s">
        <v>388</v>
      </c>
      <c r="C19" s="482" t="s">
        <v>64</v>
      </c>
      <c r="D19" s="483" t="s">
        <v>63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484">
        <f>SUM(E19:P19)</f>
        <v>0</v>
      </c>
    </row>
    <row r="20" spans="2:17" ht="12.75">
      <c r="B20" s="64" t="s">
        <v>389</v>
      </c>
      <c r="C20" s="65" t="s">
        <v>65</v>
      </c>
      <c r="D20" s="66" t="s">
        <v>66</v>
      </c>
      <c r="E20" s="77">
        <f aca="true" t="shared" si="1" ref="E20:P20">E21+E22</f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67">
        <f aca="true" t="shared" si="2" ref="Q20:Q25">SUM(E20:P20)</f>
        <v>0</v>
      </c>
    </row>
    <row r="21" spans="2:17" ht="12.75">
      <c r="B21" s="64" t="s">
        <v>390</v>
      </c>
      <c r="C21" s="68" t="s">
        <v>173</v>
      </c>
      <c r="D21" s="66" t="s">
        <v>66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67">
        <f t="shared" si="2"/>
        <v>0</v>
      </c>
    </row>
    <row r="22" spans="2:17" ht="12.75">
      <c r="B22" s="64" t="s">
        <v>391</v>
      </c>
      <c r="C22" s="68" t="s">
        <v>174</v>
      </c>
      <c r="D22" s="66" t="s">
        <v>66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67">
        <f t="shared" si="2"/>
        <v>0</v>
      </c>
    </row>
    <row r="23" spans="2:17" ht="12.75">
      <c r="B23" s="64" t="s">
        <v>392</v>
      </c>
      <c r="C23" s="92" t="s">
        <v>153</v>
      </c>
      <c r="D23" s="66" t="s">
        <v>67</v>
      </c>
      <c r="E23" s="140">
        <f aca="true" t="shared" si="3" ref="E23:P23">+E24+E25</f>
        <v>0</v>
      </c>
      <c r="F23" s="140">
        <f t="shared" si="3"/>
        <v>0</v>
      </c>
      <c r="G23" s="140">
        <f t="shared" si="3"/>
        <v>0</v>
      </c>
      <c r="H23" s="140">
        <f t="shared" si="3"/>
        <v>0</v>
      </c>
      <c r="I23" s="140">
        <f t="shared" si="3"/>
        <v>0</v>
      </c>
      <c r="J23" s="140">
        <f t="shared" si="3"/>
        <v>0</v>
      </c>
      <c r="K23" s="140">
        <f t="shared" si="3"/>
        <v>0</v>
      </c>
      <c r="L23" s="140">
        <f t="shared" si="3"/>
        <v>0</v>
      </c>
      <c r="M23" s="140">
        <f t="shared" si="3"/>
        <v>0</v>
      </c>
      <c r="N23" s="140">
        <f t="shared" si="3"/>
        <v>0</v>
      </c>
      <c r="O23" s="140">
        <f t="shared" si="3"/>
        <v>0</v>
      </c>
      <c r="P23" s="140">
        <f t="shared" si="3"/>
        <v>0</v>
      </c>
      <c r="Q23" s="67">
        <f t="shared" si="2"/>
        <v>0</v>
      </c>
    </row>
    <row r="24" spans="2:17" ht="12.75">
      <c r="B24" s="64" t="s">
        <v>393</v>
      </c>
      <c r="C24" s="92" t="s">
        <v>156</v>
      </c>
      <c r="D24" s="66" t="s">
        <v>67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67">
        <f t="shared" si="2"/>
        <v>0</v>
      </c>
    </row>
    <row r="25" spans="2:17" ht="12.75">
      <c r="B25" s="64" t="s">
        <v>394</v>
      </c>
      <c r="C25" s="65" t="s">
        <v>157</v>
      </c>
      <c r="D25" s="66" t="s">
        <v>67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67">
        <f t="shared" si="2"/>
        <v>0</v>
      </c>
    </row>
    <row r="26" spans="2:17" ht="12.75">
      <c r="B26" s="64" t="s">
        <v>31</v>
      </c>
      <c r="C26" s="65" t="s">
        <v>238</v>
      </c>
      <c r="D26" s="8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67"/>
    </row>
    <row r="27" spans="2:17" ht="12.75">
      <c r="B27" s="500" t="s">
        <v>21</v>
      </c>
      <c r="C27" s="75" t="s">
        <v>195</v>
      </c>
      <c r="D27" s="62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2"/>
    </row>
    <row r="28" spans="2:17" ht="12.75">
      <c r="B28" s="64" t="s">
        <v>22</v>
      </c>
      <c r="C28" s="515" t="s">
        <v>257</v>
      </c>
      <c r="D28" s="516" t="s">
        <v>63</v>
      </c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8">
        <f>SUM(E28:P28)</f>
        <v>0</v>
      </c>
    </row>
    <row r="29" spans="2:17" ht="12.75">
      <c r="B29" s="64" t="s">
        <v>258</v>
      </c>
      <c r="C29" s="482" t="s">
        <v>276</v>
      </c>
      <c r="D29" s="483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484">
        <f>SUM(E29:P29)</f>
        <v>0</v>
      </c>
    </row>
    <row r="30" spans="2:17" ht="12.75">
      <c r="B30" s="64" t="s">
        <v>395</v>
      </c>
      <c r="C30" s="482" t="s">
        <v>64</v>
      </c>
      <c r="D30" s="483" t="s">
        <v>63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484">
        <f>SUM(E30:P30)</f>
        <v>0</v>
      </c>
    </row>
    <row r="31" spans="2:17" ht="12.75">
      <c r="B31" s="64" t="s">
        <v>396</v>
      </c>
      <c r="C31" s="65" t="s">
        <v>65</v>
      </c>
      <c r="D31" s="66" t="s">
        <v>66</v>
      </c>
      <c r="E31" s="77">
        <f aca="true" t="shared" si="4" ref="E31:P31">E32+E33</f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  <c r="J31" s="77">
        <f t="shared" si="4"/>
        <v>0</v>
      </c>
      <c r="K31" s="77">
        <f t="shared" si="4"/>
        <v>0</v>
      </c>
      <c r="L31" s="77">
        <f t="shared" si="4"/>
        <v>0</v>
      </c>
      <c r="M31" s="77">
        <f t="shared" si="4"/>
        <v>0</v>
      </c>
      <c r="N31" s="77">
        <f t="shared" si="4"/>
        <v>0</v>
      </c>
      <c r="O31" s="77">
        <f t="shared" si="4"/>
        <v>0</v>
      </c>
      <c r="P31" s="77">
        <f t="shared" si="4"/>
        <v>0</v>
      </c>
      <c r="Q31" s="67">
        <f aca="true" t="shared" si="5" ref="Q31:Q36">SUM(E31:P31)</f>
        <v>0</v>
      </c>
    </row>
    <row r="32" spans="2:17" ht="12.75">
      <c r="B32" s="64" t="s">
        <v>397</v>
      </c>
      <c r="C32" s="68" t="s">
        <v>173</v>
      </c>
      <c r="D32" s="66" t="s">
        <v>66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67">
        <f t="shared" si="5"/>
        <v>0</v>
      </c>
    </row>
    <row r="33" spans="2:17" ht="12.75">
      <c r="B33" s="64" t="s">
        <v>398</v>
      </c>
      <c r="C33" s="68" t="s">
        <v>174</v>
      </c>
      <c r="D33" s="66" t="s">
        <v>66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67">
        <f t="shared" si="5"/>
        <v>0</v>
      </c>
    </row>
    <row r="34" spans="2:17" ht="12.75">
      <c r="B34" s="64" t="s">
        <v>399</v>
      </c>
      <c r="C34" s="92" t="s">
        <v>153</v>
      </c>
      <c r="D34" s="66" t="s">
        <v>67</v>
      </c>
      <c r="E34" s="141">
        <f aca="true" t="shared" si="6" ref="E34:P34">E35+E36</f>
        <v>0</v>
      </c>
      <c r="F34" s="141">
        <f t="shared" si="6"/>
        <v>0</v>
      </c>
      <c r="G34" s="141">
        <f t="shared" si="6"/>
        <v>0</v>
      </c>
      <c r="H34" s="141">
        <f t="shared" si="6"/>
        <v>0</v>
      </c>
      <c r="I34" s="141">
        <f t="shared" si="6"/>
        <v>0</v>
      </c>
      <c r="J34" s="141">
        <f t="shared" si="6"/>
        <v>0</v>
      </c>
      <c r="K34" s="141">
        <f t="shared" si="6"/>
        <v>0</v>
      </c>
      <c r="L34" s="141">
        <f t="shared" si="6"/>
        <v>0</v>
      </c>
      <c r="M34" s="141">
        <f t="shared" si="6"/>
        <v>0</v>
      </c>
      <c r="N34" s="141">
        <f t="shared" si="6"/>
        <v>0</v>
      </c>
      <c r="O34" s="141">
        <f t="shared" si="6"/>
        <v>0</v>
      </c>
      <c r="P34" s="141">
        <f t="shared" si="6"/>
        <v>0</v>
      </c>
      <c r="Q34" s="67">
        <f t="shared" si="5"/>
        <v>0</v>
      </c>
    </row>
    <row r="35" spans="2:17" ht="12.75">
      <c r="B35" s="52" t="s">
        <v>400</v>
      </c>
      <c r="C35" s="92" t="s">
        <v>156</v>
      </c>
      <c r="D35" s="66" t="s">
        <v>67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67">
        <f t="shared" si="5"/>
        <v>0</v>
      </c>
    </row>
    <row r="36" spans="2:17" ht="12.75">
      <c r="B36" s="88" t="s">
        <v>401</v>
      </c>
      <c r="C36" s="115" t="s">
        <v>157</v>
      </c>
      <c r="D36" s="89" t="s">
        <v>67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91">
        <f t="shared" si="5"/>
        <v>0</v>
      </c>
    </row>
    <row r="37" spans="2:17" ht="12.75">
      <c r="B37" s="56" t="s">
        <v>33</v>
      </c>
      <c r="C37" s="57" t="s">
        <v>402</v>
      </c>
      <c r="D37" s="5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2:17" ht="12.75">
      <c r="B38" s="277" t="s">
        <v>34</v>
      </c>
      <c r="C38" s="493" t="s">
        <v>195</v>
      </c>
      <c r="D38" s="279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5"/>
    </row>
    <row r="39" spans="2:17" ht="12.75">
      <c r="B39" s="61" t="s">
        <v>23</v>
      </c>
      <c r="C39" s="515" t="s">
        <v>257</v>
      </c>
      <c r="D39" s="516" t="s">
        <v>63</v>
      </c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8">
        <f>SUM(E39:P39)</f>
        <v>0</v>
      </c>
    </row>
    <row r="40" spans="2:17" ht="12.75">
      <c r="B40" s="64" t="s">
        <v>24</v>
      </c>
      <c r="C40" s="482" t="s">
        <v>276</v>
      </c>
      <c r="D40" s="483" t="s">
        <v>63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484">
        <f>SUM(E40:P40)</f>
        <v>0</v>
      </c>
    </row>
    <row r="41" spans="2:17" ht="12.75">
      <c r="B41" s="64" t="s">
        <v>259</v>
      </c>
      <c r="C41" s="482" t="s">
        <v>64</v>
      </c>
      <c r="D41" s="483" t="s">
        <v>63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484">
        <f>SUM(E41:P41)</f>
        <v>0</v>
      </c>
    </row>
    <row r="42" spans="2:17" ht="12.75">
      <c r="B42" s="64" t="s">
        <v>36</v>
      </c>
      <c r="C42" s="65" t="s">
        <v>65</v>
      </c>
      <c r="D42" s="66" t="s">
        <v>66</v>
      </c>
      <c r="E42" s="77">
        <f aca="true" t="shared" si="7" ref="E42:P42">E43+E44</f>
        <v>0</v>
      </c>
      <c r="F42" s="77">
        <f t="shared" si="7"/>
        <v>0</v>
      </c>
      <c r="G42" s="77">
        <f t="shared" si="7"/>
        <v>0</v>
      </c>
      <c r="H42" s="77">
        <f t="shared" si="7"/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67">
        <f aca="true" t="shared" si="8" ref="Q42:Q47">SUM(E42:P42)</f>
        <v>0</v>
      </c>
    </row>
    <row r="43" spans="2:17" ht="12.75">
      <c r="B43" s="64" t="s">
        <v>403</v>
      </c>
      <c r="C43" s="68" t="s">
        <v>173</v>
      </c>
      <c r="D43" s="66" t="s">
        <v>66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67">
        <f t="shared" si="8"/>
        <v>0</v>
      </c>
    </row>
    <row r="44" spans="2:17" ht="12.75">
      <c r="B44" s="64" t="s">
        <v>404</v>
      </c>
      <c r="C44" s="68" t="s">
        <v>174</v>
      </c>
      <c r="D44" s="66" t="s">
        <v>66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67">
        <f t="shared" si="8"/>
        <v>0</v>
      </c>
    </row>
    <row r="45" spans="2:17" ht="12.75">
      <c r="B45" s="64" t="s">
        <v>405</v>
      </c>
      <c r="C45" s="92" t="s">
        <v>153</v>
      </c>
      <c r="D45" s="66" t="s">
        <v>67</v>
      </c>
      <c r="E45" s="141">
        <f aca="true" t="shared" si="9" ref="E45:P45">E46+E47</f>
        <v>0</v>
      </c>
      <c r="F45" s="141">
        <f t="shared" si="9"/>
        <v>0</v>
      </c>
      <c r="G45" s="141">
        <f t="shared" si="9"/>
        <v>0</v>
      </c>
      <c r="H45" s="141">
        <f t="shared" si="9"/>
        <v>0</v>
      </c>
      <c r="I45" s="141">
        <f t="shared" si="9"/>
        <v>0</v>
      </c>
      <c r="J45" s="141">
        <f t="shared" si="9"/>
        <v>0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67">
        <f t="shared" si="8"/>
        <v>0</v>
      </c>
    </row>
    <row r="46" spans="2:17" ht="12.75">
      <c r="B46" s="52" t="s">
        <v>406</v>
      </c>
      <c r="C46" s="92" t="s">
        <v>156</v>
      </c>
      <c r="D46" s="66" t="s">
        <v>67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67">
        <f t="shared" si="8"/>
        <v>0</v>
      </c>
    </row>
    <row r="47" spans="2:17" ht="12.75">
      <c r="B47" s="88" t="s">
        <v>407</v>
      </c>
      <c r="C47" s="115" t="s">
        <v>157</v>
      </c>
      <c r="D47" s="89" t="s">
        <v>67</v>
      </c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91">
        <f t="shared" si="8"/>
        <v>0</v>
      </c>
    </row>
    <row r="48" spans="2:17" ht="12.75">
      <c r="B48" s="142"/>
      <c r="C48" s="115" t="s">
        <v>282</v>
      </c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</row>
    <row r="49" spans="2:17" ht="12.75">
      <c r="B49" s="56" t="s">
        <v>37</v>
      </c>
      <c r="C49" s="57" t="s">
        <v>113</v>
      </c>
      <c r="D49" s="72" t="s">
        <v>66</v>
      </c>
      <c r="E49" s="73">
        <f>E50+E67</f>
        <v>0</v>
      </c>
      <c r="F49" s="73">
        <f aca="true" t="shared" si="10" ref="F49:P49">F50+F67</f>
        <v>0</v>
      </c>
      <c r="G49" s="73">
        <f t="shared" si="10"/>
        <v>0</v>
      </c>
      <c r="H49" s="73">
        <f t="shared" si="10"/>
        <v>0</v>
      </c>
      <c r="I49" s="73">
        <f t="shared" si="10"/>
        <v>0</v>
      </c>
      <c r="J49" s="73">
        <f t="shared" si="10"/>
        <v>0</v>
      </c>
      <c r="K49" s="73">
        <f t="shared" si="10"/>
        <v>0</v>
      </c>
      <c r="L49" s="73">
        <f t="shared" si="10"/>
        <v>0</v>
      </c>
      <c r="M49" s="73">
        <f t="shared" si="10"/>
        <v>0</v>
      </c>
      <c r="N49" s="73">
        <f t="shared" si="10"/>
        <v>0</v>
      </c>
      <c r="O49" s="73">
        <f t="shared" si="10"/>
        <v>0</v>
      </c>
      <c r="P49" s="73">
        <f t="shared" si="10"/>
        <v>0</v>
      </c>
      <c r="Q49" s="74">
        <f>SUM(E49:P49)</f>
        <v>0</v>
      </c>
    </row>
    <row r="50" spans="2:17" ht="12.75">
      <c r="B50" s="61" t="s">
        <v>38</v>
      </c>
      <c r="C50" s="75" t="s">
        <v>408</v>
      </c>
      <c r="D50" s="62" t="s">
        <v>66</v>
      </c>
      <c r="E50" s="76">
        <f aca="true" t="shared" si="11" ref="E50:P50">E54+E60</f>
        <v>0</v>
      </c>
      <c r="F50" s="76">
        <f t="shared" si="11"/>
        <v>0</v>
      </c>
      <c r="G50" s="76">
        <f t="shared" si="11"/>
        <v>0</v>
      </c>
      <c r="H50" s="76">
        <f t="shared" si="11"/>
        <v>0</v>
      </c>
      <c r="I50" s="76">
        <f t="shared" si="11"/>
        <v>0</v>
      </c>
      <c r="J50" s="76">
        <f t="shared" si="11"/>
        <v>0</v>
      </c>
      <c r="K50" s="76">
        <f t="shared" si="11"/>
        <v>0</v>
      </c>
      <c r="L50" s="76">
        <f t="shared" si="11"/>
        <v>0</v>
      </c>
      <c r="M50" s="76">
        <f t="shared" si="11"/>
        <v>0</v>
      </c>
      <c r="N50" s="76">
        <f t="shared" si="11"/>
        <v>0</v>
      </c>
      <c r="O50" s="76">
        <f t="shared" si="11"/>
        <v>0</v>
      </c>
      <c r="P50" s="76">
        <f t="shared" si="11"/>
        <v>0</v>
      </c>
      <c r="Q50" s="63">
        <f>SUM(E50:P50)</f>
        <v>0</v>
      </c>
    </row>
    <row r="51" spans="2:17" ht="12.75">
      <c r="B51" s="64"/>
      <c r="C51" s="68" t="s">
        <v>115</v>
      </c>
      <c r="D51" s="8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67"/>
    </row>
    <row r="52" spans="2:17" ht="12.75">
      <c r="B52" s="64" t="s">
        <v>409</v>
      </c>
      <c r="C52" s="65" t="s">
        <v>195</v>
      </c>
      <c r="D52" s="66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511"/>
    </row>
    <row r="53" spans="2:17" ht="12.75">
      <c r="B53" s="64" t="s">
        <v>410</v>
      </c>
      <c r="C53" s="482" t="s">
        <v>276</v>
      </c>
      <c r="D53" s="66" t="s">
        <v>63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484">
        <f>SUM(E53:P53)</f>
        <v>0</v>
      </c>
    </row>
    <row r="54" spans="2:17" ht="12.75">
      <c r="B54" s="64" t="s">
        <v>411</v>
      </c>
      <c r="C54" s="65" t="s">
        <v>65</v>
      </c>
      <c r="D54" s="66" t="s">
        <v>66</v>
      </c>
      <c r="E54" s="77">
        <f>E55+E56</f>
        <v>0</v>
      </c>
      <c r="F54" s="77">
        <f aca="true" t="shared" si="12" ref="F54:P54">F55+F56</f>
        <v>0</v>
      </c>
      <c r="G54" s="77">
        <f t="shared" si="12"/>
        <v>0</v>
      </c>
      <c r="H54" s="77">
        <f t="shared" si="12"/>
        <v>0</v>
      </c>
      <c r="I54" s="77">
        <f t="shared" si="12"/>
        <v>0</v>
      </c>
      <c r="J54" s="77">
        <f t="shared" si="12"/>
        <v>0</v>
      </c>
      <c r="K54" s="77">
        <f t="shared" si="12"/>
        <v>0</v>
      </c>
      <c r="L54" s="77">
        <f t="shared" si="12"/>
        <v>0</v>
      </c>
      <c r="M54" s="77">
        <f t="shared" si="12"/>
        <v>0</v>
      </c>
      <c r="N54" s="77">
        <f t="shared" si="12"/>
        <v>0</v>
      </c>
      <c r="O54" s="77">
        <f t="shared" si="12"/>
        <v>0</v>
      </c>
      <c r="P54" s="77">
        <f t="shared" si="12"/>
        <v>0</v>
      </c>
      <c r="Q54" s="67">
        <f>SUM(E54:P54)</f>
        <v>0</v>
      </c>
    </row>
    <row r="55" spans="2:17" ht="12.75">
      <c r="B55" s="64" t="s">
        <v>412</v>
      </c>
      <c r="C55" s="92" t="s">
        <v>287</v>
      </c>
      <c r="D55" s="66" t="s">
        <v>66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67">
        <f>SUM(E55:P55)</f>
        <v>0</v>
      </c>
    </row>
    <row r="56" spans="2:17" ht="12.75">
      <c r="B56" s="93" t="s">
        <v>413</v>
      </c>
      <c r="C56" s="92" t="s">
        <v>288</v>
      </c>
      <c r="D56" s="66" t="s">
        <v>66</v>
      </c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67">
        <f>SUM(E56:P56)</f>
        <v>0</v>
      </c>
    </row>
    <row r="57" spans="2:17" ht="12.75">
      <c r="B57" s="93"/>
      <c r="C57" s="68" t="s">
        <v>116</v>
      </c>
      <c r="D57" s="8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67"/>
    </row>
    <row r="58" spans="2:17" ht="12.75">
      <c r="B58" s="93" t="s">
        <v>414</v>
      </c>
      <c r="C58" s="65" t="s">
        <v>195</v>
      </c>
      <c r="D58" s="66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511"/>
    </row>
    <row r="59" spans="2:17" ht="12.75">
      <c r="B59" s="93" t="s">
        <v>415</v>
      </c>
      <c r="C59" s="482" t="s">
        <v>276</v>
      </c>
      <c r="D59" s="66" t="s">
        <v>63</v>
      </c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484">
        <f>SUM(E59:P59)</f>
        <v>0</v>
      </c>
    </row>
    <row r="60" spans="2:17" ht="12.75">
      <c r="B60" s="93" t="s">
        <v>416</v>
      </c>
      <c r="C60" s="65" t="s">
        <v>65</v>
      </c>
      <c r="D60" s="66" t="s">
        <v>66</v>
      </c>
      <c r="E60" s="77">
        <f>E61+E64</f>
        <v>0</v>
      </c>
      <c r="F60" s="77">
        <f aca="true" t="shared" si="13" ref="F60:P60">F61+F64</f>
        <v>0</v>
      </c>
      <c r="G60" s="77">
        <f t="shared" si="13"/>
        <v>0</v>
      </c>
      <c r="H60" s="77">
        <f t="shared" si="13"/>
        <v>0</v>
      </c>
      <c r="I60" s="77">
        <f t="shared" si="13"/>
        <v>0</v>
      </c>
      <c r="J60" s="77">
        <f t="shared" si="13"/>
        <v>0</v>
      </c>
      <c r="K60" s="77">
        <f t="shared" si="13"/>
        <v>0</v>
      </c>
      <c r="L60" s="77">
        <f t="shared" si="13"/>
        <v>0</v>
      </c>
      <c r="M60" s="77">
        <f t="shared" si="13"/>
        <v>0</v>
      </c>
      <c r="N60" s="77">
        <f t="shared" si="13"/>
        <v>0</v>
      </c>
      <c r="O60" s="77">
        <f t="shared" si="13"/>
        <v>0</v>
      </c>
      <c r="P60" s="77">
        <f t="shared" si="13"/>
        <v>0</v>
      </c>
      <c r="Q60" s="67">
        <f aca="true" t="shared" si="14" ref="Q60:Q67">SUM(E60:P60)</f>
        <v>0</v>
      </c>
    </row>
    <row r="61" spans="2:17" ht="12.75">
      <c r="B61" s="93" t="s">
        <v>417</v>
      </c>
      <c r="C61" s="92" t="s">
        <v>289</v>
      </c>
      <c r="D61" s="66" t="s">
        <v>66</v>
      </c>
      <c r="E61" s="77">
        <f aca="true" t="shared" si="15" ref="E61:P61">E62+E63</f>
        <v>0</v>
      </c>
      <c r="F61" s="77">
        <f t="shared" si="15"/>
        <v>0</v>
      </c>
      <c r="G61" s="77">
        <f t="shared" si="15"/>
        <v>0</v>
      </c>
      <c r="H61" s="77">
        <f t="shared" si="15"/>
        <v>0</v>
      </c>
      <c r="I61" s="77">
        <f t="shared" si="15"/>
        <v>0</v>
      </c>
      <c r="J61" s="77">
        <f t="shared" si="15"/>
        <v>0</v>
      </c>
      <c r="K61" s="77">
        <f t="shared" si="15"/>
        <v>0</v>
      </c>
      <c r="L61" s="77">
        <f t="shared" si="15"/>
        <v>0</v>
      </c>
      <c r="M61" s="77">
        <f t="shared" si="15"/>
        <v>0</v>
      </c>
      <c r="N61" s="77">
        <f t="shared" si="15"/>
        <v>0</v>
      </c>
      <c r="O61" s="77">
        <f t="shared" si="15"/>
        <v>0</v>
      </c>
      <c r="P61" s="77">
        <f t="shared" si="15"/>
        <v>0</v>
      </c>
      <c r="Q61" s="67">
        <f t="shared" si="14"/>
        <v>0</v>
      </c>
    </row>
    <row r="62" spans="2:17" ht="12.75">
      <c r="B62" s="93" t="s">
        <v>418</v>
      </c>
      <c r="C62" s="92" t="s">
        <v>290</v>
      </c>
      <c r="D62" s="66" t="s">
        <v>66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67">
        <f t="shared" si="14"/>
        <v>0</v>
      </c>
    </row>
    <row r="63" spans="2:17" ht="12.75">
      <c r="B63" s="93" t="s">
        <v>419</v>
      </c>
      <c r="C63" s="92" t="s">
        <v>291</v>
      </c>
      <c r="D63" s="66" t="s">
        <v>66</v>
      </c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67">
        <f t="shared" si="14"/>
        <v>0</v>
      </c>
    </row>
    <row r="64" spans="2:17" ht="12.75">
      <c r="B64" s="93" t="s">
        <v>420</v>
      </c>
      <c r="C64" s="92" t="s">
        <v>292</v>
      </c>
      <c r="D64" s="66" t="s">
        <v>66</v>
      </c>
      <c r="E64" s="77">
        <f aca="true" t="shared" si="16" ref="E64:P64">E65+E66</f>
        <v>0</v>
      </c>
      <c r="F64" s="77">
        <f t="shared" si="16"/>
        <v>0</v>
      </c>
      <c r="G64" s="77">
        <f t="shared" si="16"/>
        <v>0</v>
      </c>
      <c r="H64" s="77">
        <f t="shared" si="16"/>
        <v>0</v>
      </c>
      <c r="I64" s="77">
        <f t="shared" si="16"/>
        <v>0</v>
      </c>
      <c r="J64" s="77">
        <f t="shared" si="16"/>
        <v>0</v>
      </c>
      <c r="K64" s="77">
        <f t="shared" si="16"/>
        <v>0</v>
      </c>
      <c r="L64" s="77">
        <f t="shared" si="16"/>
        <v>0</v>
      </c>
      <c r="M64" s="77">
        <f t="shared" si="16"/>
        <v>0</v>
      </c>
      <c r="N64" s="77">
        <f t="shared" si="16"/>
        <v>0</v>
      </c>
      <c r="O64" s="77">
        <f t="shared" si="16"/>
        <v>0</v>
      </c>
      <c r="P64" s="77">
        <f t="shared" si="16"/>
        <v>0</v>
      </c>
      <c r="Q64" s="67">
        <f t="shared" si="14"/>
        <v>0</v>
      </c>
    </row>
    <row r="65" spans="2:17" ht="12.75">
      <c r="B65" s="93" t="s">
        <v>421</v>
      </c>
      <c r="C65" s="92" t="s">
        <v>290</v>
      </c>
      <c r="D65" s="66" t="s">
        <v>66</v>
      </c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67">
        <f t="shared" si="14"/>
        <v>0</v>
      </c>
    </row>
    <row r="66" spans="2:17" ht="12.75">
      <c r="B66" s="93" t="s">
        <v>422</v>
      </c>
      <c r="C66" s="92" t="s">
        <v>291</v>
      </c>
      <c r="D66" s="66" t="s">
        <v>66</v>
      </c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67">
        <f t="shared" si="14"/>
        <v>0</v>
      </c>
    </row>
    <row r="67" spans="2:17" ht="12.75">
      <c r="B67" s="93" t="s">
        <v>39</v>
      </c>
      <c r="C67" s="65" t="s">
        <v>118</v>
      </c>
      <c r="D67" s="66" t="s">
        <v>66</v>
      </c>
      <c r="E67" s="77">
        <f>E71+E75+E81+E87</f>
        <v>0</v>
      </c>
      <c r="F67" s="77">
        <f aca="true" t="shared" si="17" ref="F67:P67">F71+F75+F81+F87</f>
        <v>0</v>
      </c>
      <c r="G67" s="77">
        <f t="shared" si="17"/>
        <v>0</v>
      </c>
      <c r="H67" s="77">
        <f t="shared" si="17"/>
        <v>0</v>
      </c>
      <c r="I67" s="77">
        <f t="shared" si="17"/>
        <v>0</v>
      </c>
      <c r="J67" s="77">
        <f t="shared" si="17"/>
        <v>0</v>
      </c>
      <c r="K67" s="77">
        <f t="shared" si="17"/>
        <v>0</v>
      </c>
      <c r="L67" s="77">
        <f t="shared" si="17"/>
        <v>0</v>
      </c>
      <c r="M67" s="77">
        <f t="shared" si="17"/>
        <v>0</v>
      </c>
      <c r="N67" s="77">
        <f t="shared" si="17"/>
        <v>0</v>
      </c>
      <c r="O67" s="77">
        <f>O71+O75+O81+O87</f>
        <v>0</v>
      </c>
      <c r="P67" s="77">
        <f t="shared" si="17"/>
        <v>0</v>
      </c>
      <c r="Q67" s="67">
        <f t="shared" si="14"/>
        <v>0</v>
      </c>
    </row>
    <row r="68" spans="2:17" ht="12.75">
      <c r="B68" s="93"/>
      <c r="C68" s="68" t="s">
        <v>115</v>
      </c>
      <c r="D68" s="6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67"/>
    </row>
    <row r="69" spans="2:17" ht="12.75">
      <c r="B69" s="93" t="s">
        <v>423</v>
      </c>
      <c r="C69" s="65" t="s">
        <v>195</v>
      </c>
      <c r="D69" s="66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511"/>
    </row>
    <row r="70" spans="2:17" ht="12.75">
      <c r="B70" s="93" t="s">
        <v>424</v>
      </c>
      <c r="C70" s="482" t="s">
        <v>276</v>
      </c>
      <c r="D70" s="66" t="s">
        <v>63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484">
        <f>SUM(E70:P70)</f>
        <v>0</v>
      </c>
    </row>
    <row r="71" spans="2:17" ht="12.75">
      <c r="B71" s="93" t="s">
        <v>425</v>
      </c>
      <c r="C71" s="65" t="s">
        <v>65</v>
      </c>
      <c r="D71" s="66" t="s">
        <v>66</v>
      </c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67">
        <f>SUM(E71:P71)</f>
        <v>0</v>
      </c>
    </row>
    <row r="72" spans="2:17" ht="12.75">
      <c r="B72" s="93"/>
      <c r="C72" s="68" t="s">
        <v>116</v>
      </c>
      <c r="D72" s="8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67"/>
    </row>
    <row r="73" spans="2:17" ht="12.75">
      <c r="B73" s="93" t="s">
        <v>426</v>
      </c>
      <c r="C73" s="65" t="s">
        <v>195</v>
      </c>
      <c r="D73" s="66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511"/>
    </row>
    <row r="74" spans="2:17" ht="12.75">
      <c r="B74" s="93" t="s">
        <v>427</v>
      </c>
      <c r="C74" s="482" t="s">
        <v>276</v>
      </c>
      <c r="D74" s="66" t="s">
        <v>63</v>
      </c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484">
        <f>SUM(E74:P74)</f>
        <v>0</v>
      </c>
    </row>
    <row r="75" spans="2:17" ht="12.75">
      <c r="B75" s="93" t="s">
        <v>428</v>
      </c>
      <c r="C75" s="65" t="s">
        <v>65</v>
      </c>
      <c r="D75" s="66" t="s">
        <v>66</v>
      </c>
      <c r="E75" s="77">
        <f aca="true" t="shared" si="18" ref="E75:P75">E76+E77</f>
        <v>0</v>
      </c>
      <c r="F75" s="77">
        <f t="shared" si="18"/>
        <v>0</v>
      </c>
      <c r="G75" s="77">
        <f t="shared" si="18"/>
        <v>0</v>
      </c>
      <c r="H75" s="77">
        <f t="shared" si="18"/>
        <v>0</v>
      </c>
      <c r="I75" s="77">
        <f t="shared" si="18"/>
        <v>0</v>
      </c>
      <c r="J75" s="77">
        <f t="shared" si="18"/>
        <v>0</v>
      </c>
      <c r="K75" s="77">
        <f t="shared" si="18"/>
        <v>0</v>
      </c>
      <c r="L75" s="77">
        <f t="shared" si="18"/>
        <v>0</v>
      </c>
      <c r="M75" s="77">
        <f t="shared" si="18"/>
        <v>0</v>
      </c>
      <c r="N75" s="77">
        <f t="shared" si="18"/>
        <v>0</v>
      </c>
      <c r="O75" s="77">
        <f t="shared" si="18"/>
        <v>0</v>
      </c>
      <c r="P75" s="77">
        <f t="shared" si="18"/>
        <v>0</v>
      </c>
      <c r="Q75" s="67">
        <f>SUM(E75:P75)</f>
        <v>0</v>
      </c>
    </row>
    <row r="76" spans="2:17" ht="12.75">
      <c r="B76" s="93" t="s">
        <v>429</v>
      </c>
      <c r="C76" s="92" t="s">
        <v>289</v>
      </c>
      <c r="D76" s="66" t="s">
        <v>66</v>
      </c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67">
        <f>SUM(E76:P76)</f>
        <v>0</v>
      </c>
    </row>
    <row r="77" spans="2:17" ht="12.75">
      <c r="B77" s="93" t="s">
        <v>430</v>
      </c>
      <c r="C77" s="92" t="s">
        <v>292</v>
      </c>
      <c r="D77" s="66" t="s">
        <v>66</v>
      </c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67">
        <f>SUM(E77:P77)</f>
        <v>0</v>
      </c>
    </row>
    <row r="78" spans="2:17" ht="12.75">
      <c r="B78" s="93"/>
      <c r="C78" s="68" t="s">
        <v>293</v>
      </c>
      <c r="D78" s="66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67"/>
    </row>
    <row r="79" spans="2:17" ht="12.75">
      <c r="B79" s="93" t="s">
        <v>431</v>
      </c>
      <c r="C79" s="65" t="s">
        <v>195</v>
      </c>
      <c r="D79" s="66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511"/>
    </row>
    <row r="80" spans="2:17" ht="12.75">
      <c r="B80" s="93" t="s">
        <v>432</v>
      </c>
      <c r="C80" s="482" t="s">
        <v>276</v>
      </c>
      <c r="D80" s="66" t="s">
        <v>63</v>
      </c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484">
        <f>SUM(E80:P80)</f>
        <v>0</v>
      </c>
    </row>
    <row r="81" spans="2:17" ht="12.75">
      <c r="B81" s="93" t="s">
        <v>433</v>
      </c>
      <c r="C81" s="87" t="s">
        <v>65</v>
      </c>
      <c r="D81" s="66" t="s">
        <v>66</v>
      </c>
      <c r="E81" s="77">
        <f aca="true" t="shared" si="19" ref="E81:P81">E82+E83</f>
        <v>0</v>
      </c>
      <c r="F81" s="77">
        <f t="shared" si="19"/>
        <v>0</v>
      </c>
      <c r="G81" s="77">
        <f t="shared" si="19"/>
        <v>0</v>
      </c>
      <c r="H81" s="77">
        <f t="shared" si="19"/>
        <v>0</v>
      </c>
      <c r="I81" s="77">
        <f t="shared" si="19"/>
        <v>0</v>
      </c>
      <c r="J81" s="77">
        <f t="shared" si="19"/>
        <v>0</v>
      </c>
      <c r="K81" s="77">
        <f t="shared" si="19"/>
        <v>0</v>
      </c>
      <c r="L81" s="77">
        <f t="shared" si="19"/>
        <v>0</v>
      </c>
      <c r="M81" s="77">
        <f t="shared" si="19"/>
        <v>0</v>
      </c>
      <c r="N81" s="77">
        <f t="shared" si="19"/>
        <v>0</v>
      </c>
      <c r="O81" s="77">
        <f t="shared" si="19"/>
        <v>0</v>
      </c>
      <c r="P81" s="77">
        <f t="shared" si="19"/>
        <v>0</v>
      </c>
      <c r="Q81" s="67">
        <f>SUM(E81:P81)</f>
        <v>0</v>
      </c>
    </row>
    <row r="82" spans="2:17" ht="12.75">
      <c r="B82" s="93" t="s">
        <v>434</v>
      </c>
      <c r="C82" s="519" t="s">
        <v>289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93" t="s">
        <v>435</v>
      </c>
      <c r="C83" s="519" t="s">
        <v>292</v>
      </c>
      <c r="D83" s="66" t="s">
        <v>66</v>
      </c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67">
        <f>SUM(E83:P83)</f>
        <v>0</v>
      </c>
    </row>
    <row r="84" spans="2:17" ht="12.75">
      <c r="B84" s="500"/>
      <c r="C84" s="520" t="s">
        <v>119</v>
      </c>
      <c r="D84" s="62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63"/>
    </row>
    <row r="85" spans="2:17" ht="12.75">
      <c r="B85" s="93" t="s">
        <v>436</v>
      </c>
      <c r="C85" s="65" t="s">
        <v>195</v>
      </c>
      <c r="D85" s="66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511"/>
    </row>
    <row r="86" spans="2:17" ht="12.75">
      <c r="B86" s="93" t="s">
        <v>437</v>
      </c>
      <c r="C86" s="482" t="s">
        <v>276</v>
      </c>
      <c r="D86" s="66" t="s">
        <v>63</v>
      </c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484">
        <f>SUM(E86:P86)</f>
        <v>0</v>
      </c>
    </row>
    <row r="87" spans="2:17" ht="12.75">
      <c r="B87" s="93" t="s">
        <v>438</v>
      </c>
      <c r="C87" s="87" t="s">
        <v>65</v>
      </c>
      <c r="D87" s="66" t="s">
        <v>66</v>
      </c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67">
        <f>SUM(E87:P87)</f>
        <v>0</v>
      </c>
    </row>
    <row r="88" spans="2:17" ht="12.75">
      <c r="B88" s="86" t="s">
        <v>69</v>
      </c>
      <c r="C88" s="94" t="s">
        <v>294</v>
      </c>
      <c r="D88" s="72" t="s">
        <v>66</v>
      </c>
      <c r="E88" s="73">
        <f aca="true" t="shared" si="20" ref="E88:P88">E49+E42</f>
        <v>0</v>
      </c>
      <c r="F88" s="73">
        <f t="shared" si="20"/>
        <v>0</v>
      </c>
      <c r="G88" s="73">
        <f t="shared" si="20"/>
        <v>0</v>
      </c>
      <c r="H88" s="73">
        <f t="shared" si="20"/>
        <v>0</v>
      </c>
      <c r="I88" s="73">
        <f t="shared" si="20"/>
        <v>0</v>
      </c>
      <c r="J88" s="73">
        <f t="shared" si="20"/>
        <v>0</v>
      </c>
      <c r="K88" s="73">
        <f t="shared" si="20"/>
        <v>0</v>
      </c>
      <c r="L88" s="73">
        <f t="shared" si="20"/>
        <v>0</v>
      </c>
      <c r="M88" s="73">
        <f t="shared" si="20"/>
        <v>0</v>
      </c>
      <c r="N88" s="73">
        <f t="shared" si="20"/>
        <v>0</v>
      </c>
      <c r="O88" s="73">
        <f t="shared" si="20"/>
        <v>0</v>
      </c>
      <c r="P88" s="73">
        <f t="shared" si="20"/>
        <v>0</v>
      </c>
      <c r="Q88" s="74">
        <f>SUM(E88:P88)</f>
        <v>0</v>
      </c>
    </row>
    <row r="89" spans="2:17" ht="12.75">
      <c r="B89" s="86" t="s">
        <v>70</v>
      </c>
      <c r="C89" s="57" t="s">
        <v>120</v>
      </c>
      <c r="D89" s="72" t="s">
        <v>66</v>
      </c>
      <c r="E89" s="182">
        <f>E92+E95</f>
        <v>0</v>
      </c>
      <c r="F89" s="182">
        <f aca="true" t="shared" si="21" ref="F89:P89">F92+F95</f>
        <v>0</v>
      </c>
      <c r="G89" s="182">
        <f t="shared" si="21"/>
        <v>0</v>
      </c>
      <c r="H89" s="182">
        <f t="shared" si="21"/>
        <v>0</v>
      </c>
      <c r="I89" s="182">
        <f t="shared" si="21"/>
        <v>0</v>
      </c>
      <c r="J89" s="182">
        <f t="shared" si="21"/>
        <v>0</v>
      </c>
      <c r="K89" s="182">
        <f t="shared" si="21"/>
        <v>0</v>
      </c>
      <c r="L89" s="182">
        <f t="shared" si="21"/>
        <v>0</v>
      </c>
      <c r="M89" s="182">
        <f t="shared" si="21"/>
        <v>0</v>
      </c>
      <c r="N89" s="182">
        <f t="shared" si="21"/>
        <v>0</v>
      </c>
      <c r="O89" s="182">
        <f t="shared" si="21"/>
        <v>0</v>
      </c>
      <c r="P89" s="182">
        <f t="shared" si="21"/>
        <v>0</v>
      </c>
      <c r="Q89" s="74">
        <f>SUM(E89:P89)</f>
        <v>0</v>
      </c>
    </row>
    <row r="90" spans="2:17" ht="12.75">
      <c r="B90" s="277" t="s">
        <v>71</v>
      </c>
      <c r="C90" s="278" t="s">
        <v>194</v>
      </c>
      <c r="D90" s="279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5"/>
    </row>
    <row r="91" spans="2:17" ht="12.75">
      <c r="B91" s="93" t="s">
        <v>109</v>
      </c>
      <c r="C91" s="280" t="s">
        <v>243</v>
      </c>
      <c r="D91" s="66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67"/>
    </row>
    <row r="92" spans="2:17" ht="12.75">
      <c r="B92" s="93" t="s">
        <v>110</v>
      </c>
      <c r="C92" s="280" t="s">
        <v>65</v>
      </c>
      <c r="D92" s="66" t="s">
        <v>66</v>
      </c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67">
        <f>SUM(E92:P92)</f>
        <v>0</v>
      </c>
    </row>
    <row r="93" spans="2:17" ht="12.75">
      <c r="B93" s="93" t="s">
        <v>72</v>
      </c>
      <c r="C93" s="281" t="s">
        <v>196</v>
      </c>
      <c r="D93" s="6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83"/>
    </row>
    <row r="94" spans="2:17" ht="12.75">
      <c r="B94" s="93" t="s">
        <v>111</v>
      </c>
      <c r="C94" s="280" t="s">
        <v>197</v>
      </c>
      <c r="D94" s="66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67"/>
    </row>
    <row r="95" spans="2:17" ht="12.75">
      <c r="B95" s="282" t="s">
        <v>112</v>
      </c>
      <c r="C95" s="521" t="s">
        <v>65</v>
      </c>
      <c r="D95" s="89" t="s">
        <v>66</v>
      </c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91">
        <f>SUM(E95:P95)</f>
        <v>0</v>
      </c>
    </row>
    <row r="96" spans="2:17" ht="12.75">
      <c r="B96" s="86" t="s">
        <v>73</v>
      </c>
      <c r="C96" s="94" t="s">
        <v>295</v>
      </c>
      <c r="D96" s="72" t="s">
        <v>66</v>
      </c>
      <c r="E96" s="73">
        <f>E88+E89</f>
        <v>0</v>
      </c>
      <c r="F96" s="73">
        <f aca="true" t="shared" si="22" ref="F96:P96">F88+F89</f>
        <v>0</v>
      </c>
      <c r="G96" s="73">
        <f t="shared" si="22"/>
        <v>0</v>
      </c>
      <c r="H96" s="73">
        <f t="shared" si="22"/>
        <v>0</v>
      </c>
      <c r="I96" s="73">
        <f t="shared" si="22"/>
        <v>0</v>
      </c>
      <c r="J96" s="73">
        <f t="shared" si="22"/>
        <v>0</v>
      </c>
      <c r="K96" s="73">
        <f t="shared" si="22"/>
        <v>0</v>
      </c>
      <c r="L96" s="73">
        <f t="shared" si="22"/>
        <v>0</v>
      </c>
      <c r="M96" s="73">
        <f t="shared" si="22"/>
        <v>0</v>
      </c>
      <c r="N96" s="73">
        <f t="shared" si="22"/>
        <v>0</v>
      </c>
      <c r="O96" s="73">
        <f t="shared" si="22"/>
        <v>0</v>
      </c>
      <c r="P96" s="73">
        <f t="shared" si="22"/>
        <v>0</v>
      </c>
      <c r="Q96" s="74">
        <f>SUM(E96:P96)</f>
        <v>0</v>
      </c>
    </row>
    <row r="97" spans="2:17" ht="13.5" thickBot="1">
      <c r="B97" s="95" t="s">
        <v>75</v>
      </c>
      <c r="C97" s="96" t="s">
        <v>121</v>
      </c>
      <c r="D97" s="97" t="s">
        <v>66</v>
      </c>
      <c r="E97" s="98">
        <f>E96+E14</f>
        <v>0</v>
      </c>
      <c r="F97" s="98">
        <f aca="true" t="shared" si="23" ref="F97:P97">F96+F14</f>
        <v>0</v>
      </c>
      <c r="G97" s="98">
        <f t="shared" si="23"/>
        <v>0</v>
      </c>
      <c r="H97" s="98">
        <f t="shared" si="23"/>
        <v>0</v>
      </c>
      <c r="I97" s="98">
        <f t="shared" si="23"/>
        <v>0</v>
      </c>
      <c r="J97" s="98">
        <f t="shared" si="23"/>
        <v>0</v>
      </c>
      <c r="K97" s="98">
        <f t="shared" si="23"/>
        <v>0</v>
      </c>
      <c r="L97" s="98">
        <f t="shared" si="23"/>
        <v>0</v>
      </c>
      <c r="M97" s="98">
        <f t="shared" si="23"/>
        <v>0</v>
      </c>
      <c r="N97" s="98">
        <f t="shared" si="23"/>
        <v>0</v>
      </c>
      <c r="O97" s="98">
        <f t="shared" si="23"/>
        <v>0</v>
      </c>
      <c r="P97" s="98">
        <f t="shared" si="23"/>
        <v>0</v>
      </c>
      <c r="Q97" s="99">
        <f>SUM(E97:P97)</f>
        <v>0</v>
      </c>
    </row>
    <row r="98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15748031496062992" right="0.15748031496062992" top="0.56" bottom="0.47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47" customWidth="1"/>
    <col min="2" max="2" width="6.7109375" style="80" customWidth="1"/>
    <col min="3" max="3" width="32.7109375" style="47" customWidth="1"/>
    <col min="4" max="4" width="5.7109375" style="47" customWidth="1"/>
    <col min="5" max="16" width="8.7109375" style="47" customWidth="1"/>
    <col min="17" max="17" width="12.7109375" style="47" customWidth="1"/>
    <col min="18" max="18" width="2.28125" style="47" customWidth="1"/>
    <col min="19" max="16384" width="9.140625" style="47" customWidth="1"/>
  </cols>
  <sheetData>
    <row r="1" spans="1:4" ht="13.5" customHeight="1">
      <c r="A1" s="42" t="s">
        <v>45</v>
      </c>
      <c r="B1" s="43"/>
      <c r="C1" s="42"/>
      <c r="D1" s="24"/>
    </row>
    <row r="2" spans="1:4" ht="13.5" customHeight="1">
      <c r="A2" s="42"/>
      <c r="B2" s="43"/>
      <c r="C2" s="42"/>
      <c r="D2" s="24"/>
    </row>
    <row r="3" spans="1:4" ht="13.5" customHeight="1">
      <c r="A3" s="23"/>
      <c r="B3" s="23" t="str">
        <f>+CONCATENATE('Poc.strana'!$A$22," ",'Poc.strana'!$C$22)</f>
        <v>Назив енергетског субјекта: </v>
      </c>
      <c r="C3" s="23"/>
      <c r="D3" s="24"/>
    </row>
    <row r="4" spans="1:4" ht="13.5" customHeight="1">
      <c r="A4" s="23"/>
      <c r="B4" s="23" t="str">
        <f>+CONCATENATE('Poc.strana'!$A$35," ",'Poc.strana'!$C$35)</f>
        <v>Датум обраде: </v>
      </c>
      <c r="C4" s="23"/>
      <c r="D4" s="24"/>
    </row>
    <row r="5" ht="13.5" customHeight="1"/>
    <row r="6" ht="13.5" customHeight="1"/>
    <row r="7" spans="2:17" ht="13.5" customHeight="1">
      <c r="B7" s="584" t="str">
        <f>CONCATENATE("Табела ЕТ-4-8.2. ИСПОРУКА ЕЛЕКТРИЧНЕ ЕНЕРГИЈЕ - УКУПНО - РЕАЛИЗАЦИЈА/ПЛАН У"," ",'Poc.strana'!C25-1,". ГОДИНИ")</f>
        <v>Табела ЕТ-4-8.2. ИСПОРУКА ЕЛЕКТРИЧНЕ ЕНЕРГИЈЕ - УКУПНО - РЕАЛИЗАЦИЈА/ПЛАН У 2022. ГОДИНИ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3:8" ht="13.5" customHeight="1" thickBot="1">
      <c r="C8" s="50"/>
      <c r="D8" s="50"/>
      <c r="E8" s="81"/>
      <c r="F8" s="51"/>
      <c r="G8" s="51"/>
      <c r="H8" s="51"/>
    </row>
    <row r="9" spans="2:17" ht="13.5" customHeight="1" thickBot="1" thickTop="1">
      <c r="B9" s="150" t="s">
        <v>171</v>
      </c>
      <c r="C9" s="149"/>
      <c r="D9" s="147"/>
      <c r="E9" s="147"/>
      <c r="F9" s="596"/>
      <c r="G9" s="596"/>
      <c r="H9" s="147" t="s">
        <v>210</v>
      </c>
      <c r="I9" s="147"/>
      <c r="J9" s="147"/>
      <c r="K9" s="147"/>
      <c r="L9" s="147"/>
      <c r="M9" s="147"/>
      <c r="N9" s="147"/>
      <c r="O9" s="147"/>
      <c r="P9" s="147"/>
      <c r="Q9" s="148"/>
    </row>
    <row r="10" spans="2:17" ht="13.5" customHeight="1" thickTop="1">
      <c r="B10" s="597" t="s">
        <v>0</v>
      </c>
      <c r="C10" s="598" t="s">
        <v>46</v>
      </c>
      <c r="D10" s="600" t="s">
        <v>47</v>
      </c>
      <c r="E10" s="601" t="s">
        <v>48</v>
      </c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2"/>
    </row>
    <row r="11" spans="2:17" ht="13.5" customHeight="1">
      <c r="B11" s="588"/>
      <c r="C11" s="599"/>
      <c r="D11" s="592"/>
      <c r="E11" s="72" t="s">
        <v>49</v>
      </c>
      <c r="F11" s="72" t="s">
        <v>50</v>
      </c>
      <c r="G11" s="72" t="s">
        <v>51</v>
      </c>
      <c r="H11" s="72" t="s">
        <v>52</v>
      </c>
      <c r="I11" s="72" t="s">
        <v>53</v>
      </c>
      <c r="J11" s="72" t="s">
        <v>54</v>
      </c>
      <c r="K11" s="82" t="s">
        <v>55</v>
      </c>
      <c r="L11" s="82" t="s">
        <v>56</v>
      </c>
      <c r="M11" s="82" t="s">
        <v>57</v>
      </c>
      <c r="N11" s="82" t="s">
        <v>58</v>
      </c>
      <c r="O11" s="82" t="s">
        <v>59</v>
      </c>
      <c r="P11" s="82" t="s">
        <v>60</v>
      </c>
      <c r="Q11" s="83" t="s">
        <v>61</v>
      </c>
    </row>
    <row r="12" spans="2:17" ht="12.75">
      <c r="B12" s="56"/>
      <c r="C12" s="69" t="s">
        <v>281</v>
      </c>
      <c r="D12" s="70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2:17" ht="12.75">
      <c r="B13" s="56" t="s">
        <v>29</v>
      </c>
      <c r="C13" s="57" t="s">
        <v>237</v>
      </c>
      <c r="D13" s="72" t="s">
        <v>66</v>
      </c>
      <c r="E13" s="73">
        <f aca="true" t="shared" si="0" ref="E13:P13">E19+E30</f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4">
        <f>SUM(E13:P13)</f>
        <v>0</v>
      </c>
    </row>
    <row r="14" spans="2:17" ht="12.75">
      <c r="B14" s="496" t="s">
        <v>30</v>
      </c>
      <c r="C14" s="493" t="s">
        <v>101</v>
      </c>
      <c r="D14" s="497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9"/>
    </row>
    <row r="15" spans="2:17" ht="12.75">
      <c r="B15" s="500" t="s">
        <v>385</v>
      </c>
      <c r="C15" s="75" t="s">
        <v>195</v>
      </c>
      <c r="D15" s="62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</row>
    <row r="16" spans="2:17" ht="12.75">
      <c r="B16" s="64" t="s">
        <v>386</v>
      </c>
      <c r="C16" s="515" t="s">
        <v>257</v>
      </c>
      <c r="D16" s="516" t="s">
        <v>63</v>
      </c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8">
        <f>SUM(E16:P16)</f>
        <v>0</v>
      </c>
    </row>
    <row r="17" spans="2:17" ht="12.75">
      <c r="B17" s="64" t="s">
        <v>387</v>
      </c>
      <c r="C17" s="482" t="s">
        <v>276</v>
      </c>
      <c r="D17" s="483" t="s">
        <v>63</v>
      </c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484">
        <f>SUM(E17:P17)</f>
        <v>0</v>
      </c>
    </row>
    <row r="18" spans="2:17" ht="12.75">
      <c r="B18" s="64" t="s">
        <v>388</v>
      </c>
      <c r="C18" s="482" t="s">
        <v>64</v>
      </c>
      <c r="D18" s="483" t="s">
        <v>63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484">
        <f>SUM(E18:P18)</f>
        <v>0</v>
      </c>
    </row>
    <row r="19" spans="2:17" ht="12.75">
      <c r="B19" s="64" t="s">
        <v>389</v>
      </c>
      <c r="C19" s="65" t="s">
        <v>65</v>
      </c>
      <c r="D19" s="66" t="s">
        <v>66</v>
      </c>
      <c r="E19" s="77">
        <f aca="true" t="shared" si="1" ref="E19:P19">E20+E21</f>
        <v>0</v>
      </c>
      <c r="F19" s="77">
        <f t="shared" si="1"/>
        <v>0</v>
      </c>
      <c r="G19" s="77">
        <f t="shared" si="1"/>
        <v>0</v>
      </c>
      <c r="H19" s="77">
        <f t="shared" si="1"/>
        <v>0</v>
      </c>
      <c r="I19" s="77">
        <f t="shared" si="1"/>
        <v>0</v>
      </c>
      <c r="J19" s="77">
        <f t="shared" si="1"/>
        <v>0</v>
      </c>
      <c r="K19" s="77">
        <f t="shared" si="1"/>
        <v>0</v>
      </c>
      <c r="L19" s="77">
        <f t="shared" si="1"/>
        <v>0</v>
      </c>
      <c r="M19" s="77">
        <f t="shared" si="1"/>
        <v>0</v>
      </c>
      <c r="N19" s="77">
        <f t="shared" si="1"/>
        <v>0</v>
      </c>
      <c r="O19" s="77">
        <f t="shared" si="1"/>
        <v>0</v>
      </c>
      <c r="P19" s="77">
        <f t="shared" si="1"/>
        <v>0</v>
      </c>
      <c r="Q19" s="67">
        <f aca="true" t="shared" si="2" ref="Q19:Q24">SUM(E19:P19)</f>
        <v>0</v>
      </c>
    </row>
    <row r="20" spans="2:17" ht="12.75">
      <c r="B20" s="64" t="s">
        <v>390</v>
      </c>
      <c r="C20" s="68" t="s">
        <v>173</v>
      </c>
      <c r="D20" s="66" t="s">
        <v>66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67">
        <f t="shared" si="2"/>
        <v>0</v>
      </c>
    </row>
    <row r="21" spans="2:17" ht="12.75">
      <c r="B21" s="64" t="s">
        <v>391</v>
      </c>
      <c r="C21" s="68" t="s">
        <v>174</v>
      </c>
      <c r="D21" s="66" t="s">
        <v>66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67">
        <f t="shared" si="2"/>
        <v>0</v>
      </c>
    </row>
    <row r="22" spans="2:17" ht="12.75">
      <c r="B22" s="64" t="s">
        <v>392</v>
      </c>
      <c r="C22" s="92" t="s">
        <v>153</v>
      </c>
      <c r="D22" s="66" t="s">
        <v>67</v>
      </c>
      <c r="E22" s="140">
        <f aca="true" t="shared" si="3" ref="E22:P22">+E23+E24</f>
        <v>0</v>
      </c>
      <c r="F22" s="140">
        <f t="shared" si="3"/>
        <v>0</v>
      </c>
      <c r="G22" s="140">
        <f t="shared" si="3"/>
        <v>0</v>
      </c>
      <c r="H22" s="140">
        <f t="shared" si="3"/>
        <v>0</v>
      </c>
      <c r="I22" s="140">
        <f t="shared" si="3"/>
        <v>0</v>
      </c>
      <c r="J22" s="140">
        <f t="shared" si="3"/>
        <v>0</v>
      </c>
      <c r="K22" s="140">
        <f t="shared" si="3"/>
        <v>0</v>
      </c>
      <c r="L22" s="140">
        <f t="shared" si="3"/>
        <v>0</v>
      </c>
      <c r="M22" s="140">
        <f t="shared" si="3"/>
        <v>0</v>
      </c>
      <c r="N22" s="140">
        <f t="shared" si="3"/>
        <v>0</v>
      </c>
      <c r="O22" s="140">
        <f t="shared" si="3"/>
        <v>0</v>
      </c>
      <c r="P22" s="140">
        <f t="shared" si="3"/>
        <v>0</v>
      </c>
      <c r="Q22" s="67">
        <f t="shared" si="2"/>
        <v>0</v>
      </c>
    </row>
    <row r="23" spans="2:17" ht="12.75">
      <c r="B23" s="64" t="s">
        <v>393</v>
      </c>
      <c r="C23" s="92" t="s">
        <v>156</v>
      </c>
      <c r="D23" s="66" t="s">
        <v>67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67">
        <f t="shared" si="2"/>
        <v>0</v>
      </c>
    </row>
    <row r="24" spans="2:17" ht="12.75">
      <c r="B24" s="64" t="s">
        <v>394</v>
      </c>
      <c r="C24" s="65" t="s">
        <v>157</v>
      </c>
      <c r="D24" s="66" t="s">
        <v>67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67">
        <f t="shared" si="2"/>
        <v>0</v>
      </c>
    </row>
    <row r="25" spans="2:17" ht="12.75">
      <c r="B25" s="64" t="s">
        <v>31</v>
      </c>
      <c r="C25" s="65" t="s">
        <v>238</v>
      </c>
      <c r="D25" s="8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67"/>
    </row>
    <row r="26" spans="2:17" ht="12.75">
      <c r="B26" s="500" t="s">
        <v>21</v>
      </c>
      <c r="C26" s="75" t="s">
        <v>195</v>
      </c>
      <c r="D26" s="62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2"/>
    </row>
    <row r="27" spans="2:17" ht="12.75">
      <c r="B27" s="64" t="s">
        <v>22</v>
      </c>
      <c r="C27" s="515" t="s">
        <v>257</v>
      </c>
      <c r="D27" s="516" t="s">
        <v>63</v>
      </c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8">
        <f>SUM(E27:P27)</f>
        <v>0</v>
      </c>
    </row>
    <row r="28" spans="2:17" ht="12.75">
      <c r="B28" s="64" t="s">
        <v>258</v>
      </c>
      <c r="C28" s="482" t="s">
        <v>276</v>
      </c>
      <c r="D28" s="483" t="s">
        <v>63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484">
        <f>SUM(E28:P28)</f>
        <v>0</v>
      </c>
    </row>
    <row r="29" spans="2:17" ht="12.75">
      <c r="B29" s="64" t="s">
        <v>395</v>
      </c>
      <c r="C29" s="482" t="s">
        <v>64</v>
      </c>
      <c r="D29" s="483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484">
        <f>SUM(E29:P29)</f>
        <v>0</v>
      </c>
    </row>
    <row r="30" spans="2:17" ht="12.75">
      <c r="B30" s="64" t="s">
        <v>396</v>
      </c>
      <c r="C30" s="65" t="s">
        <v>65</v>
      </c>
      <c r="D30" s="66" t="s">
        <v>66</v>
      </c>
      <c r="E30" s="77">
        <f aca="true" t="shared" si="4" ref="E30:P30">E31+E32</f>
        <v>0</v>
      </c>
      <c r="F30" s="77">
        <f t="shared" si="4"/>
        <v>0</v>
      </c>
      <c r="G30" s="77">
        <f t="shared" si="4"/>
        <v>0</v>
      </c>
      <c r="H30" s="77">
        <f t="shared" si="4"/>
        <v>0</v>
      </c>
      <c r="I30" s="77">
        <f t="shared" si="4"/>
        <v>0</v>
      </c>
      <c r="J30" s="77">
        <f t="shared" si="4"/>
        <v>0</v>
      </c>
      <c r="K30" s="77">
        <f t="shared" si="4"/>
        <v>0</v>
      </c>
      <c r="L30" s="77">
        <f t="shared" si="4"/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67">
        <f aca="true" t="shared" si="5" ref="Q30:Q35">SUM(E30:P30)</f>
        <v>0</v>
      </c>
    </row>
    <row r="31" spans="2:17" ht="12.75">
      <c r="B31" s="64" t="s">
        <v>397</v>
      </c>
      <c r="C31" s="68" t="s">
        <v>173</v>
      </c>
      <c r="D31" s="66" t="s">
        <v>66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67">
        <f t="shared" si="5"/>
        <v>0</v>
      </c>
    </row>
    <row r="32" spans="2:17" ht="12.75">
      <c r="B32" s="64" t="s">
        <v>398</v>
      </c>
      <c r="C32" s="68" t="s">
        <v>174</v>
      </c>
      <c r="D32" s="66" t="s">
        <v>66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67">
        <f t="shared" si="5"/>
        <v>0</v>
      </c>
    </row>
    <row r="33" spans="2:17" ht="12.75">
      <c r="B33" s="64" t="s">
        <v>399</v>
      </c>
      <c r="C33" s="92" t="s">
        <v>153</v>
      </c>
      <c r="D33" s="66" t="s">
        <v>67</v>
      </c>
      <c r="E33" s="141">
        <f aca="true" t="shared" si="6" ref="E33:P33">E34+E35</f>
        <v>0</v>
      </c>
      <c r="F33" s="141">
        <f t="shared" si="6"/>
        <v>0</v>
      </c>
      <c r="G33" s="141">
        <f t="shared" si="6"/>
        <v>0</v>
      </c>
      <c r="H33" s="141">
        <f t="shared" si="6"/>
        <v>0</v>
      </c>
      <c r="I33" s="141">
        <f t="shared" si="6"/>
        <v>0</v>
      </c>
      <c r="J33" s="141">
        <f t="shared" si="6"/>
        <v>0</v>
      </c>
      <c r="K33" s="141">
        <f t="shared" si="6"/>
        <v>0</v>
      </c>
      <c r="L33" s="141">
        <f t="shared" si="6"/>
        <v>0</v>
      </c>
      <c r="M33" s="141">
        <f t="shared" si="6"/>
        <v>0</v>
      </c>
      <c r="N33" s="141">
        <f t="shared" si="6"/>
        <v>0</v>
      </c>
      <c r="O33" s="141">
        <f t="shared" si="6"/>
        <v>0</v>
      </c>
      <c r="P33" s="141">
        <f t="shared" si="6"/>
        <v>0</v>
      </c>
      <c r="Q33" s="67">
        <f t="shared" si="5"/>
        <v>0</v>
      </c>
    </row>
    <row r="34" spans="2:17" ht="12.75">
      <c r="B34" s="52" t="s">
        <v>400</v>
      </c>
      <c r="C34" s="92" t="s">
        <v>156</v>
      </c>
      <c r="D34" s="66" t="s">
        <v>67</v>
      </c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67">
        <f t="shared" si="5"/>
        <v>0</v>
      </c>
    </row>
    <row r="35" spans="2:17" ht="12.75">
      <c r="B35" s="88" t="s">
        <v>401</v>
      </c>
      <c r="C35" s="115" t="s">
        <v>157</v>
      </c>
      <c r="D35" s="89" t="s">
        <v>67</v>
      </c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91">
        <f t="shared" si="5"/>
        <v>0</v>
      </c>
    </row>
    <row r="36" spans="2:17" ht="12.75">
      <c r="B36" s="56" t="s">
        <v>33</v>
      </c>
      <c r="C36" s="57" t="s">
        <v>402</v>
      </c>
      <c r="D36" s="58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2:17" ht="12.75">
      <c r="B37" s="277" t="s">
        <v>34</v>
      </c>
      <c r="C37" s="493" t="s">
        <v>195</v>
      </c>
      <c r="D37" s="279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5"/>
    </row>
    <row r="38" spans="2:17" ht="12.75">
      <c r="B38" s="61" t="s">
        <v>23</v>
      </c>
      <c r="C38" s="515" t="s">
        <v>257</v>
      </c>
      <c r="D38" s="516" t="s">
        <v>63</v>
      </c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8">
        <f>SUM(E38:P38)</f>
        <v>0</v>
      </c>
    </row>
    <row r="39" spans="2:17" ht="12.75">
      <c r="B39" s="64" t="s">
        <v>24</v>
      </c>
      <c r="C39" s="482" t="s">
        <v>276</v>
      </c>
      <c r="D39" s="483" t="s">
        <v>63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484">
        <f>SUM(E39:P39)</f>
        <v>0</v>
      </c>
    </row>
    <row r="40" spans="2:17" ht="12.75">
      <c r="B40" s="64" t="s">
        <v>259</v>
      </c>
      <c r="C40" s="482" t="s">
        <v>64</v>
      </c>
      <c r="D40" s="483" t="s">
        <v>63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484">
        <f>SUM(E40:P40)</f>
        <v>0</v>
      </c>
    </row>
    <row r="41" spans="2:17" ht="12.75">
      <c r="B41" s="64" t="s">
        <v>36</v>
      </c>
      <c r="C41" s="65" t="s">
        <v>65</v>
      </c>
      <c r="D41" s="66" t="s">
        <v>66</v>
      </c>
      <c r="E41" s="77">
        <f aca="true" t="shared" si="7" ref="E41:P41">E42+E43</f>
        <v>0</v>
      </c>
      <c r="F41" s="77">
        <f t="shared" si="7"/>
        <v>0</v>
      </c>
      <c r="G41" s="77">
        <f t="shared" si="7"/>
        <v>0</v>
      </c>
      <c r="H41" s="77">
        <f t="shared" si="7"/>
        <v>0</v>
      </c>
      <c r="I41" s="77">
        <f t="shared" si="7"/>
        <v>0</v>
      </c>
      <c r="J41" s="77">
        <f t="shared" si="7"/>
        <v>0</v>
      </c>
      <c r="K41" s="77">
        <f t="shared" si="7"/>
        <v>0</v>
      </c>
      <c r="L41" s="77">
        <f t="shared" si="7"/>
        <v>0</v>
      </c>
      <c r="M41" s="77">
        <f t="shared" si="7"/>
        <v>0</v>
      </c>
      <c r="N41" s="77">
        <f t="shared" si="7"/>
        <v>0</v>
      </c>
      <c r="O41" s="77">
        <f t="shared" si="7"/>
        <v>0</v>
      </c>
      <c r="P41" s="77">
        <f t="shared" si="7"/>
        <v>0</v>
      </c>
      <c r="Q41" s="67">
        <f aca="true" t="shared" si="8" ref="Q41:Q46">SUM(E41:P41)</f>
        <v>0</v>
      </c>
    </row>
    <row r="42" spans="2:17" ht="12.75">
      <c r="B42" s="64" t="s">
        <v>403</v>
      </c>
      <c r="C42" s="68" t="s">
        <v>173</v>
      </c>
      <c r="D42" s="66" t="s">
        <v>66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67">
        <f t="shared" si="8"/>
        <v>0</v>
      </c>
    </row>
    <row r="43" spans="2:17" ht="12.75">
      <c r="B43" s="64" t="s">
        <v>404</v>
      </c>
      <c r="C43" s="68" t="s">
        <v>174</v>
      </c>
      <c r="D43" s="66" t="s">
        <v>66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67">
        <f t="shared" si="8"/>
        <v>0</v>
      </c>
    </row>
    <row r="44" spans="2:17" ht="12.75">
      <c r="B44" s="64" t="s">
        <v>405</v>
      </c>
      <c r="C44" s="92" t="s">
        <v>153</v>
      </c>
      <c r="D44" s="66" t="s">
        <v>67</v>
      </c>
      <c r="E44" s="141">
        <f aca="true" t="shared" si="9" ref="E44:P44">E45+E46</f>
        <v>0</v>
      </c>
      <c r="F44" s="141">
        <f t="shared" si="9"/>
        <v>0</v>
      </c>
      <c r="G44" s="141">
        <f t="shared" si="9"/>
        <v>0</v>
      </c>
      <c r="H44" s="141">
        <f t="shared" si="9"/>
        <v>0</v>
      </c>
      <c r="I44" s="141">
        <f t="shared" si="9"/>
        <v>0</v>
      </c>
      <c r="J44" s="141">
        <f t="shared" si="9"/>
        <v>0</v>
      </c>
      <c r="K44" s="141">
        <f t="shared" si="9"/>
        <v>0</v>
      </c>
      <c r="L44" s="141">
        <f t="shared" si="9"/>
        <v>0</v>
      </c>
      <c r="M44" s="141">
        <f t="shared" si="9"/>
        <v>0</v>
      </c>
      <c r="N44" s="141">
        <f t="shared" si="9"/>
        <v>0</v>
      </c>
      <c r="O44" s="141">
        <f t="shared" si="9"/>
        <v>0</v>
      </c>
      <c r="P44" s="141">
        <f t="shared" si="9"/>
        <v>0</v>
      </c>
      <c r="Q44" s="67">
        <f t="shared" si="8"/>
        <v>0</v>
      </c>
    </row>
    <row r="45" spans="2:17" ht="12.75">
      <c r="B45" s="52" t="s">
        <v>406</v>
      </c>
      <c r="C45" s="92" t="s">
        <v>156</v>
      </c>
      <c r="D45" s="66" t="s">
        <v>67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67">
        <f t="shared" si="8"/>
        <v>0</v>
      </c>
    </row>
    <row r="46" spans="2:17" ht="12.75">
      <c r="B46" s="88" t="s">
        <v>407</v>
      </c>
      <c r="C46" s="115" t="s">
        <v>157</v>
      </c>
      <c r="D46" s="89" t="s">
        <v>67</v>
      </c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91">
        <f t="shared" si="8"/>
        <v>0</v>
      </c>
    </row>
    <row r="47" spans="2:17" ht="12.75">
      <c r="B47" s="142"/>
      <c r="C47" s="115" t="s">
        <v>282</v>
      </c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</row>
    <row r="48" spans="2:17" ht="12.75">
      <c r="B48" s="56" t="s">
        <v>37</v>
      </c>
      <c r="C48" s="57" t="s">
        <v>113</v>
      </c>
      <c r="D48" s="72" t="s">
        <v>66</v>
      </c>
      <c r="E48" s="73">
        <f>E49+E66</f>
        <v>0</v>
      </c>
      <c r="F48" s="73">
        <f aca="true" t="shared" si="10" ref="F48:P48">F49+F66</f>
        <v>0</v>
      </c>
      <c r="G48" s="73">
        <f t="shared" si="10"/>
        <v>0</v>
      </c>
      <c r="H48" s="73">
        <f t="shared" si="10"/>
        <v>0</v>
      </c>
      <c r="I48" s="73">
        <f t="shared" si="10"/>
        <v>0</v>
      </c>
      <c r="J48" s="73">
        <f t="shared" si="10"/>
        <v>0</v>
      </c>
      <c r="K48" s="73">
        <f t="shared" si="10"/>
        <v>0</v>
      </c>
      <c r="L48" s="73">
        <f t="shared" si="10"/>
        <v>0</v>
      </c>
      <c r="M48" s="73">
        <f t="shared" si="10"/>
        <v>0</v>
      </c>
      <c r="N48" s="73">
        <f t="shared" si="10"/>
        <v>0</v>
      </c>
      <c r="O48" s="73">
        <f t="shared" si="10"/>
        <v>0</v>
      </c>
      <c r="P48" s="73">
        <f t="shared" si="10"/>
        <v>0</v>
      </c>
      <c r="Q48" s="74">
        <f>SUM(E48:P48)</f>
        <v>0</v>
      </c>
    </row>
    <row r="49" spans="2:17" ht="12.75">
      <c r="B49" s="61" t="s">
        <v>38</v>
      </c>
      <c r="C49" s="75" t="s">
        <v>408</v>
      </c>
      <c r="D49" s="62" t="s">
        <v>66</v>
      </c>
      <c r="E49" s="76">
        <f aca="true" t="shared" si="11" ref="E49:P49">E53+E59</f>
        <v>0</v>
      </c>
      <c r="F49" s="76">
        <f t="shared" si="11"/>
        <v>0</v>
      </c>
      <c r="G49" s="76">
        <f t="shared" si="11"/>
        <v>0</v>
      </c>
      <c r="H49" s="76">
        <f t="shared" si="11"/>
        <v>0</v>
      </c>
      <c r="I49" s="76">
        <f t="shared" si="11"/>
        <v>0</v>
      </c>
      <c r="J49" s="76">
        <f t="shared" si="11"/>
        <v>0</v>
      </c>
      <c r="K49" s="76">
        <f t="shared" si="11"/>
        <v>0</v>
      </c>
      <c r="L49" s="76">
        <f t="shared" si="11"/>
        <v>0</v>
      </c>
      <c r="M49" s="76">
        <f t="shared" si="11"/>
        <v>0</v>
      </c>
      <c r="N49" s="76">
        <f t="shared" si="11"/>
        <v>0</v>
      </c>
      <c r="O49" s="76">
        <f t="shared" si="11"/>
        <v>0</v>
      </c>
      <c r="P49" s="76">
        <f t="shared" si="11"/>
        <v>0</v>
      </c>
      <c r="Q49" s="63">
        <f>SUM(E49:P49)</f>
        <v>0</v>
      </c>
    </row>
    <row r="50" spans="2:17" ht="12.75">
      <c r="B50" s="64"/>
      <c r="C50" s="68" t="s">
        <v>115</v>
      </c>
      <c r="D50" s="8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7"/>
    </row>
    <row r="51" spans="2:17" ht="12.75">
      <c r="B51" s="64" t="s">
        <v>409</v>
      </c>
      <c r="C51" s="65" t="s">
        <v>195</v>
      </c>
      <c r="D51" s="66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511"/>
    </row>
    <row r="52" spans="2:17" ht="12.75">
      <c r="B52" s="64" t="s">
        <v>410</v>
      </c>
      <c r="C52" s="482" t="s">
        <v>276</v>
      </c>
      <c r="D52" s="66" t="s">
        <v>63</v>
      </c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484">
        <f>SUM(E52:P52)</f>
        <v>0</v>
      </c>
    </row>
    <row r="53" spans="2:17" ht="12.75">
      <c r="B53" s="64" t="s">
        <v>411</v>
      </c>
      <c r="C53" s="65" t="s">
        <v>65</v>
      </c>
      <c r="D53" s="66" t="s">
        <v>66</v>
      </c>
      <c r="E53" s="77">
        <f>E54+E55</f>
        <v>0</v>
      </c>
      <c r="F53" s="77">
        <f aca="true" t="shared" si="12" ref="F53:P53">F54+F55</f>
        <v>0</v>
      </c>
      <c r="G53" s="77">
        <f t="shared" si="12"/>
        <v>0</v>
      </c>
      <c r="H53" s="77">
        <f t="shared" si="12"/>
        <v>0</v>
      </c>
      <c r="I53" s="77">
        <f t="shared" si="12"/>
        <v>0</v>
      </c>
      <c r="J53" s="77">
        <f t="shared" si="12"/>
        <v>0</v>
      </c>
      <c r="K53" s="77">
        <f t="shared" si="12"/>
        <v>0</v>
      </c>
      <c r="L53" s="77">
        <f t="shared" si="12"/>
        <v>0</v>
      </c>
      <c r="M53" s="77">
        <f t="shared" si="12"/>
        <v>0</v>
      </c>
      <c r="N53" s="77">
        <f t="shared" si="12"/>
        <v>0</v>
      </c>
      <c r="O53" s="77">
        <f t="shared" si="12"/>
        <v>0</v>
      </c>
      <c r="P53" s="77">
        <f t="shared" si="12"/>
        <v>0</v>
      </c>
      <c r="Q53" s="67">
        <f>SUM(E53:P53)</f>
        <v>0</v>
      </c>
    </row>
    <row r="54" spans="2:17" ht="12.75">
      <c r="B54" s="64" t="s">
        <v>412</v>
      </c>
      <c r="C54" s="92" t="s">
        <v>287</v>
      </c>
      <c r="D54" s="66" t="s">
        <v>66</v>
      </c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67">
        <f>SUM(E54:P54)</f>
        <v>0</v>
      </c>
    </row>
    <row r="55" spans="2:17" ht="12.75">
      <c r="B55" s="93" t="s">
        <v>413</v>
      </c>
      <c r="C55" s="92" t="s">
        <v>288</v>
      </c>
      <c r="D55" s="66" t="s">
        <v>66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67">
        <f>SUM(E55:P55)</f>
        <v>0</v>
      </c>
    </row>
    <row r="56" spans="2:17" ht="12.75">
      <c r="B56" s="93"/>
      <c r="C56" s="68" t="s">
        <v>116</v>
      </c>
      <c r="D56" s="8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67"/>
    </row>
    <row r="57" spans="2:17" ht="12.75">
      <c r="B57" s="93" t="s">
        <v>414</v>
      </c>
      <c r="C57" s="65" t="s">
        <v>195</v>
      </c>
      <c r="D57" s="66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511"/>
    </row>
    <row r="58" spans="2:17" ht="12.75">
      <c r="B58" s="93" t="s">
        <v>415</v>
      </c>
      <c r="C58" s="482" t="s">
        <v>276</v>
      </c>
      <c r="D58" s="66" t="s">
        <v>63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484">
        <f>SUM(E58:P58)</f>
        <v>0</v>
      </c>
    </row>
    <row r="59" spans="2:17" ht="12.75">
      <c r="B59" s="93" t="s">
        <v>416</v>
      </c>
      <c r="C59" s="65" t="s">
        <v>65</v>
      </c>
      <c r="D59" s="66" t="s">
        <v>66</v>
      </c>
      <c r="E59" s="77">
        <f>E60+E63</f>
        <v>0</v>
      </c>
      <c r="F59" s="77">
        <f aca="true" t="shared" si="13" ref="F59:P59">F60+F63</f>
        <v>0</v>
      </c>
      <c r="G59" s="77">
        <f t="shared" si="13"/>
        <v>0</v>
      </c>
      <c r="H59" s="77">
        <f t="shared" si="13"/>
        <v>0</v>
      </c>
      <c r="I59" s="77">
        <f t="shared" si="13"/>
        <v>0</v>
      </c>
      <c r="J59" s="77">
        <f t="shared" si="13"/>
        <v>0</v>
      </c>
      <c r="K59" s="77">
        <f t="shared" si="13"/>
        <v>0</v>
      </c>
      <c r="L59" s="77">
        <f t="shared" si="13"/>
        <v>0</v>
      </c>
      <c r="M59" s="77">
        <f t="shared" si="13"/>
        <v>0</v>
      </c>
      <c r="N59" s="77">
        <f t="shared" si="13"/>
        <v>0</v>
      </c>
      <c r="O59" s="77">
        <f t="shared" si="13"/>
        <v>0</v>
      </c>
      <c r="P59" s="77">
        <f t="shared" si="13"/>
        <v>0</v>
      </c>
      <c r="Q59" s="67">
        <f aca="true" t="shared" si="14" ref="Q59:Q66">SUM(E59:P59)</f>
        <v>0</v>
      </c>
    </row>
    <row r="60" spans="2:17" ht="12.75">
      <c r="B60" s="93" t="s">
        <v>417</v>
      </c>
      <c r="C60" s="92" t="s">
        <v>289</v>
      </c>
      <c r="D60" s="66" t="s">
        <v>66</v>
      </c>
      <c r="E60" s="77">
        <f aca="true" t="shared" si="15" ref="E60:P60">E61+E62</f>
        <v>0</v>
      </c>
      <c r="F60" s="77">
        <f t="shared" si="15"/>
        <v>0</v>
      </c>
      <c r="G60" s="77">
        <f t="shared" si="15"/>
        <v>0</v>
      </c>
      <c r="H60" s="77">
        <f t="shared" si="15"/>
        <v>0</v>
      </c>
      <c r="I60" s="77">
        <f t="shared" si="15"/>
        <v>0</v>
      </c>
      <c r="J60" s="77">
        <f t="shared" si="15"/>
        <v>0</v>
      </c>
      <c r="K60" s="77">
        <f t="shared" si="15"/>
        <v>0</v>
      </c>
      <c r="L60" s="77">
        <f t="shared" si="15"/>
        <v>0</v>
      </c>
      <c r="M60" s="77">
        <f t="shared" si="15"/>
        <v>0</v>
      </c>
      <c r="N60" s="77">
        <f t="shared" si="15"/>
        <v>0</v>
      </c>
      <c r="O60" s="77">
        <f t="shared" si="15"/>
        <v>0</v>
      </c>
      <c r="P60" s="77">
        <f t="shared" si="15"/>
        <v>0</v>
      </c>
      <c r="Q60" s="67">
        <f t="shared" si="14"/>
        <v>0</v>
      </c>
    </row>
    <row r="61" spans="2:17" ht="12.75">
      <c r="B61" s="93" t="s">
        <v>418</v>
      </c>
      <c r="C61" s="92" t="s">
        <v>290</v>
      </c>
      <c r="D61" s="66" t="s">
        <v>66</v>
      </c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67">
        <f t="shared" si="14"/>
        <v>0</v>
      </c>
    </row>
    <row r="62" spans="2:17" ht="12.75">
      <c r="B62" s="93" t="s">
        <v>419</v>
      </c>
      <c r="C62" s="92" t="s">
        <v>291</v>
      </c>
      <c r="D62" s="66" t="s">
        <v>66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67">
        <f t="shared" si="14"/>
        <v>0</v>
      </c>
    </row>
    <row r="63" spans="2:17" ht="12.75">
      <c r="B63" s="93" t="s">
        <v>420</v>
      </c>
      <c r="C63" s="92" t="s">
        <v>292</v>
      </c>
      <c r="D63" s="66" t="s">
        <v>66</v>
      </c>
      <c r="E63" s="77">
        <f aca="true" t="shared" si="16" ref="E63:P63">E64+E65</f>
        <v>0</v>
      </c>
      <c r="F63" s="77">
        <f t="shared" si="16"/>
        <v>0</v>
      </c>
      <c r="G63" s="77">
        <f t="shared" si="16"/>
        <v>0</v>
      </c>
      <c r="H63" s="77">
        <f t="shared" si="16"/>
        <v>0</v>
      </c>
      <c r="I63" s="77">
        <f t="shared" si="16"/>
        <v>0</v>
      </c>
      <c r="J63" s="77">
        <f t="shared" si="16"/>
        <v>0</v>
      </c>
      <c r="K63" s="77">
        <f t="shared" si="16"/>
        <v>0</v>
      </c>
      <c r="L63" s="77">
        <f t="shared" si="16"/>
        <v>0</v>
      </c>
      <c r="M63" s="77">
        <f t="shared" si="16"/>
        <v>0</v>
      </c>
      <c r="N63" s="77">
        <f t="shared" si="16"/>
        <v>0</v>
      </c>
      <c r="O63" s="77">
        <f t="shared" si="16"/>
        <v>0</v>
      </c>
      <c r="P63" s="77">
        <f t="shared" si="16"/>
        <v>0</v>
      </c>
      <c r="Q63" s="67">
        <f t="shared" si="14"/>
        <v>0</v>
      </c>
    </row>
    <row r="64" spans="2:17" ht="12.75">
      <c r="B64" s="93" t="s">
        <v>421</v>
      </c>
      <c r="C64" s="92" t="s">
        <v>290</v>
      </c>
      <c r="D64" s="66" t="s">
        <v>66</v>
      </c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67">
        <f t="shared" si="14"/>
        <v>0</v>
      </c>
    </row>
    <row r="65" spans="2:17" ht="12.75">
      <c r="B65" s="93" t="s">
        <v>422</v>
      </c>
      <c r="C65" s="92" t="s">
        <v>291</v>
      </c>
      <c r="D65" s="66" t="s">
        <v>66</v>
      </c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67">
        <f t="shared" si="14"/>
        <v>0</v>
      </c>
    </row>
    <row r="66" spans="2:17" ht="12.75">
      <c r="B66" s="93" t="s">
        <v>39</v>
      </c>
      <c r="C66" s="65" t="s">
        <v>118</v>
      </c>
      <c r="D66" s="66" t="s">
        <v>66</v>
      </c>
      <c r="E66" s="77">
        <f>E70+E74+E80+E86</f>
        <v>0</v>
      </c>
      <c r="F66" s="77">
        <f aca="true" t="shared" si="17" ref="F66:P66">F70+F74+F80+F86</f>
        <v>0</v>
      </c>
      <c r="G66" s="77">
        <f t="shared" si="17"/>
        <v>0</v>
      </c>
      <c r="H66" s="77">
        <f t="shared" si="17"/>
        <v>0</v>
      </c>
      <c r="I66" s="77">
        <f t="shared" si="17"/>
        <v>0</v>
      </c>
      <c r="J66" s="77">
        <f t="shared" si="17"/>
        <v>0</v>
      </c>
      <c r="K66" s="77">
        <f t="shared" si="17"/>
        <v>0</v>
      </c>
      <c r="L66" s="77">
        <f t="shared" si="17"/>
        <v>0</v>
      </c>
      <c r="M66" s="77">
        <f t="shared" si="17"/>
        <v>0</v>
      </c>
      <c r="N66" s="77">
        <f t="shared" si="17"/>
        <v>0</v>
      </c>
      <c r="O66" s="77">
        <f>O70+O74+O80+O86</f>
        <v>0</v>
      </c>
      <c r="P66" s="77">
        <f t="shared" si="17"/>
        <v>0</v>
      </c>
      <c r="Q66" s="67">
        <f t="shared" si="14"/>
        <v>0</v>
      </c>
    </row>
    <row r="67" spans="2:17" ht="12.75">
      <c r="B67" s="93"/>
      <c r="C67" s="68" t="s">
        <v>115</v>
      </c>
      <c r="D67" s="66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67"/>
    </row>
    <row r="68" spans="2:17" ht="12.75">
      <c r="B68" s="93" t="s">
        <v>423</v>
      </c>
      <c r="C68" s="65" t="s">
        <v>195</v>
      </c>
      <c r="D68" s="66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511"/>
    </row>
    <row r="69" spans="2:17" ht="12.75">
      <c r="B69" s="93" t="s">
        <v>424</v>
      </c>
      <c r="C69" s="482" t="s">
        <v>276</v>
      </c>
      <c r="D69" s="66" t="s">
        <v>63</v>
      </c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484">
        <f>SUM(E69:P69)</f>
        <v>0</v>
      </c>
    </row>
    <row r="70" spans="2:17" ht="12.75">
      <c r="B70" s="93" t="s">
        <v>425</v>
      </c>
      <c r="C70" s="65" t="s">
        <v>65</v>
      </c>
      <c r="D70" s="66" t="s">
        <v>66</v>
      </c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67">
        <f>SUM(E70:P70)</f>
        <v>0</v>
      </c>
    </row>
    <row r="71" spans="2:17" ht="12.75">
      <c r="B71" s="93"/>
      <c r="C71" s="68" t="s">
        <v>116</v>
      </c>
      <c r="D71" s="8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67"/>
    </row>
    <row r="72" spans="2:17" ht="12.75">
      <c r="B72" s="93" t="s">
        <v>426</v>
      </c>
      <c r="C72" s="65" t="s">
        <v>195</v>
      </c>
      <c r="D72" s="66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511"/>
    </row>
    <row r="73" spans="2:17" ht="12.75">
      <c r="B73" s="93" t="s">
        <v>427</v>
      </c>
      <c r="C73" s="482" t="s">
        <v>276</v>
      </c>
      <c r="D73" s="66" t="s">
        <v>63</v>
      </c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484">
        <f>SUM(E73:P73)</f>
        <v>0</v>
      </c>
    </row>
    <row r="74" spans="2:17" ht="12.75">
      <c r="B74" s="93" t="s">
        <v>428</v>
      </c>
      <c r="C74" s="65" t="s">
        <v>65</v>
      </c>
      <c r="D74" s="66" t="s">
        <v>66</v>
      </c>
      <c r="E74" s="77">
        <f aca="true" t="shared" si="18" ref="E74:P74">E75+E76</f>
        <v>0</v>
      </c>
      <c r="F74" s="77">
        <f t="shared" si="18"/>
        <v>0</v>
      </c>
      <c r="G74" s="77">
        <f t="shared" si="18"/>
        <v>0</v>
      </c>
      <c r="H74" s="77">
        <f t="shared" si="18"/>
        <v>0</v>
      </c>
      <c r="I74" s="77">
        <f t="shared" si="18"/>
        <v>0</v>
      </c>
      <c r="J74" s="77">
        <f t="shared" si="18"/>
        <v>0</v>
      </c>
      <c r="K74" s="77">
        <f t="shared" si="18"/>
        <v>0</v>
      </c>
      <c r="L74" s="77">
        <f t="shared" si="18"/>
        <v>0</v>
      </c>
      <c r="M74" s="77">
        <f t="shared" si="18"/>
        <v>0</v>
      </c>
      <c r="N74" s="77">
        <f t="shared" si="18"/>
        <v>0</v>
      </c>
      <c r="O74" s="77">
        <f t="shared" si="18"/>
        <v>0</v>
      </c>
      <c r="P74" s="77">
        <f t="shared" si="18"/>
        <v>0</v>
      </c>
      <c r="Q74" s="67">
        <f>SUM(E74:P74)</f>
        <v>0</v>
      </c>
    </row>
    <row r="75" spans="2:17" ht="12.75">
      <c r="B75" s="93" t="s">
        <v>429</v>
      </c>
      <c r="C75" s="92" t="s">
        <v>289</v>
      </c>
      <c r="D75" s="66" t="s">
        <v>66</v>
      </c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67">
        <f>SUM(E75:P75)</f>
        <v>0</v>
      </c>
    </row>
    <row r="76" spans="2:17" ht="12.75">
      <c r="B76" s="93" t="s">
        <v>430</v>
      </c>
      <c r="C76" s="92" t="s">
        <v>292</v>
      </c>
      <c r="D76" s="66" t="s">
        <v>66</v>
      </c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67">
        <f>SUM(E76:P76)</f>
        <v>0</v>
      </c>
    </row>
    <row r="77" spans="2:17" ht="12.75">
      <c r="B77" s="93"/>
      <c r="C77" s="68" t="s">
        <v>293</v>
      </c>
      <c r="D77" s="6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67"/>
    </row>
    <row r="78" spans="2:17" ht="12.75">
      <c r="B78" s="93" t="s">
        <v>431</v>
      </c>
      <c r="C78" s="65" t="s">
        <v>195</v>
      </c>
      <c r="D78" s="66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511"/>
    </row>
    <row r="79" spans="2:17" ht="12.75">
      <c r="B79" s="93" t="s">
        <v>432</v>
      </c>
      <c r="C79" s="482" t="s">
        <v>276</v>
      </c>
      <c r="D79" s="66" t="s">
        <v>63</v>
      </c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484">
        <f>SUM(E79:P79)</f>
        <v>0</v>
      </c>
    </row>
    <row r="80" spans="2:17" ht="12.75">
      <c r="B80" s="93" t="s">
        <v>433</v>
      </c>
      <c r="C80" s="87" t="s">
        <v>65</v>
      </c>
      <c r="D80" s="66" t="s">
        <v>66</v>
      </c>
      <c r="E80" s="77">
        <f aca="true" t="shared" si="19" ref="E80:P80">E81+E82</f>
        <v>0</v>
      </c>
      <c r="F80" s="77">
        <f t="shared" si="19"/>
        <v>0</v>
      </c>
      <c r="G80" s="77">
        <f t="shared" si="19"/>
        <v>0</v>
      </c>
      <c r="H80" s="77">
        <f t="shared" si="19"/>
        <v>0</v>
      </c>
      <c r="I80" s="77">
        <f t="shared" si="19"/>
        <v>0</v>
      </c>
      <c r="J80" s="77">
        <f t="shared" si="19"/>
        <v>0</v>
      </c>
      <c r="K80" s="77">
        <f t="shared" si="19"/>
        <v>0</v>
      </c>
      <c r="L80" s="77">
        <f t="shared" si="19"/>
        <v>0</v>
      </c>
      <c r="M80" s="77">
        <f t="shared" si="19"/>
        <v>0</v>
      </c>
      <c r="N80" s="77">
        <f t="shared" si="19"/>
        <v>0</v>
      </c>
      <c r="O80" s="77">
        <f t="shared" si="19"/>
        <v>0</v>
      </c>
      <c r="P80" s="77">
        <f t="shared" si="19"/>
        <v>0</v>
      </c>
      <c r="Q80" s="67">
        <f>SUM(E80:P80)</f>
        <v>0</v>
      </c>
    </row>
    <row r="81" spans="2:17" ht="12.75">
      <c r="B81" s="93" t="s">
        <v>434</v>
      </c>
      <c r="C81" s="519" t="s">
        <v>289</v>
      </c>
      <c r="D81" s="66" t="s">
        <v>66</v>
      </c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67">
        <f>SUM(E81:P81)</f>
        <v>0</v>
      </c>
    </row>
    <row r="82" spans="2:17" ht="12.75">
      <c r="B82" s="93" t="s">
        <v>435</v>
      </c>
      <c r="C82" s="519" t="s">
        <v>292</v>
      </c>
      <c r="D82" s="66" t="s">
        <v>66</v>
      </c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67">
        <f>SUM(E82:P82)</f>
        <v>0</v>
      </c>
    </row>
    <row r="83" spans="2:17" ht="12.75">
      <c r="B83" s="500"/>
      <c r="C83" s="520" t="s">
        <v>119</v>
      </c>
      <c r="D83" s="62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63"/>
    </row>
    <row r="84" spans="2:17" ht="12.75">
      <c r="B84" s="93" t="s">
        <v>436</v>
      </c>
      <c r="C84" s="65" t="s">
        <v>195</v>
      </c>
      <c r="D84" s="66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511"/>
    </row>
    <row r="85" spans="2:17" ht="12.75">
      <c r="B85" s="93" t="s">
        <v>437</v>
      </c>
      <c r="C85" s="482" t="s">
        <v>276</v>
      </c>
      <c r="D85" s="66" t="s">
        <v>63</v>
      </c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484">
        <f>SUM(E85:P85)</f>
        <v>0</v>
      </c>
    </row>
    <row r="86" spans="2:17" ht="12.75">
      <c r="B86" s="93" t="s">
        <v>438</v>
      </c>
      <c r="C86" s="87" t="s">
        <v>65</v>
      </c>
      <c r="D86" s="66" t="s">
        <v>66</v>
      </c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67">
        <f>SUM(E86:P86)</f>
        <v>0</v>
      </c>
    </row>
    <row r="87" spans="2:17" ht="12.75">
      <c r="B87" s="86" t="s">
        <v>69</v>
      </c>
      <c r="C87" s="94" t="s">
        <v>294</v>
      </c>
      <c r="D87" s="72" t="s">
        <v>66</v>
      </c>
      <c r="E87" s="73">
        <f aca="true" t="shared" si="20" ref="E87:P87">E48+E41</f>
        <v>0</v>
      </c>
      <c r="F87" s="73">
        <f t="shared" si="20"/>
        <v>0</v>
      </c>
      <c r="G87" s="73">
        <f t="shared" si="20"/>
        <v>0</v>
      </c>
      <c r="H87" s="73">
        <f t="shared" si="20"/>
        <v>0</v>
      </c>
      <c r="I87" s="73">
        <f t="shared" si="20"/>
        <v>0</v>
      </c>
      <c r="J87" s="73">
        <f t="shared" si="20"/>
        <v>0</v>
      </c>
      <c r="K87" s="73">
        <f t="shared" si="20"/>
        <v>0</v>
      </c>
      <c r="L87" s="73">
        <f t="shared" si="20"/>
        <v>0</v>
      </c>
      <c r="M87" s="73">
        <f t="shared" si="20"/>
        <v>0</v>
      </c>
      <c r="N87" s="73">
        <f t="shared" si="20"/>
        <v>0</v>
      </c>
      <c r="O87" s="73">
        <f t="shared" si="20"/>
        <v>0</v>
      </c>
      <c r="P87" s="73">
        <f t="shared" si="20"/>
        <v>0</v>
      </c>
      <c r="Q87" s="74">
        <f>SUM(E87:P87)</f>
        <v>0</v>
      </c>
    </row>
    <row r="88" spans="2:17" ht="12.75">
      <c r="B88" s="86" t="s">
        <v>70</v>
      </c>
      <c r="C88" s="57" t="s">
        <v>120</v>
      </c>
      <c r="D88" s="72" t="s">
        <v>66</v>
      </c>
      <c r="E88" s="182">
        <f>E91+E94</f>
        <v>0</v>
      </c>
      <c r="F88" s="182">
        <f aca="true" t="shared" si="21" ref="F88:P88">F91+F94</f>
        <v>0</v>
      </c>
      <c r="G88" s="182">
        <f t="shared" si="21"/>
        <v>0</v>
      </c>
      <c r="H88" s="182">
        <f t="shared" si="21"/>
        <v>0</v>
      </c>
      <c r="I88" s="182">
        <f t="shared" si="21"/>
        <v>0</v>
      </c>
      <c r="J88" s="182">
        <f t="shared" si="21"/>
        <v>0</v>
      </c>
      <c r="K88" s="182">
        <f t="shared" si="21"/>
        <v>0</v>
      </c>
      <c r="L88" s="182">
        <f t="shared" si="21"/>
        <v>0</v>
      </c>
      <c r="M88" s="182">
        <f t="shared" si="21"/>
        <v>0</v>
      </c>
      <c r="N88" s="182">
        <f t="shared" si="21"/>
        <v>0</v>
      </c>
      <c r="O88" s="182">
        <f t="shared" si="21"/>
        <v>0</v>
      </c>
      <c r="P88" s="182">
        <f t="shared" si="21"/>
        <v>0</v>
      </c>
      <c r="Q88" s="74">
        <f>SUM(E88:P88)</f>
        <v>0</v>
      </c>
    </row>
    <row r="89" spans="2:17" ht="12.75">
      <c r="B89" s="277" t="s">
        <v>71</v>
      </c>
      <c r="C89" s="278" t="s">
        <v>194</v>
      </c>
      <c r="D89" s="279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5"/>
    </row>
    <row r="90" spans="2:17" ht="12.75">
      <c r="B90" s="93" t="s">
        <v>109</v>
      </c>
      <c r="C90" s="280" t="s">
        <v>243</v>
      </c>
      <c r="D90" s="66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67"/>
    </row>
    <row r="91" spans="2:17" ht="12.75">
      <c r="B91" s="93" t="s">
        <v>110</v>
      </c>
      <c r="C91" s="280" t="s">
        <v>65</v>
      </c>
      <c r="D91" s="66" t="s">
        <v>66</v>
      </c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67">
        <f>SUM(E91:P91)</f>
        <v>0</v>
      </c>
    </row>
    <row r="92" spans="2:17" ht="12.75">
      <c r="B92" s="93" t="s">
        <v>72</v>
      </c>
      <c r="C92" s="281" t="s">
        <v>196</v>
      </c>
      <c r="D92" s="6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83"/>
    </row>
    <row r="93" spans="2:17" ht="12.75">
      <c r="B93" s="93" t="s">
        <v>111</v>
      </c>
      <c r="C93" s="280" t="s">
        <v>197</v>
      </c>
      <c r="D93" s="66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67"/>
    </row>
    <row r="94" spans="2:17" ht="12.75">
      <c r="B94" s="282" t="s">
        <v>112</v>
      </c>
      <c r="C94" s="521" t="s">
        <v>65</v>
      </c>
      <c r="D94" s="89" t="s">
        <v>66</v>
      </c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91">
        <f>SUM(E94:P94)</f>
        <v>0</v>
      </c>
    </row>
    <row r="95" spans="2:17" ht="12.75">
      <c r="B95" s="86" t="s">
        <v>73</v>
      </c>
      <c r="C95" s="94" t="s">
        <v>295</v>
      </c>
      <c r="D95" s="72" t="s">
        <v>66</v>
      </c>
      <c r="E95" s="73">
        <f>E87+E88</f>
        <v>0</v>
      </c>
      <c r="F95" s="73">
        <f aca="true" t="shared" si="22" ref="F95:P95">F87+F88</f>
        <v>0</v>
      </c>
      <c r="G95" s="73">
        <f t="shared" si="22"/>
        <v>0</v>
      </c>
      <c r="H95" s="73">
        <f t="shared" si="22"/>
        <v>0</v>
      </c>
      <c r="I95" s="73">
        <f t="shared" si="22"/>
        <v>0</v>
      </c>
      <c r="J95" s="73">
        <f t="shared" si="22"/>
        <v>0</v>
      </c>
      <c r="K95" s="73">
        <f t="shared" si="22"/>
        <v>0</v>
      </c>
      <c r="L95" s="73">
        <f t="shared" si="22"/>
        <v>0</v>
      </c>
      <c r="M95" s="73">
        <f t="shared" si="22"/>
        <v>0</v>
      </c>
      <c r="N95" s="73">
        <f t="shared" si="22"/>
        <v>0</v>
      </c>
      <c r="O95" s="73">
        <f t="shared" si="22"/>
        <v>0</v>
      </c>
      <c r="P95" s="73">
        <f t="shared" si="22"/>
        <v>0</v>
      </c>
      <c r="Q95" s="74">
        <f>SUM(E95:P95)</f>
        <v>0</v>
      </c>
    </row>
    <row r="96" spans="2:17" ht="13.5" thickBot="1">
      <c r="B96" s="95" t="s">
        <v>75</v>
      </c>
      <c r="C96" s="96" t="s">
        <v>121</v>
      </c>
      <c r="D96" s="97" t="s">
        <v>66</v>
      </c>
      <c r="E96" s="98">
        <f>E95+E13</f>
        <v>0</v>
      </c>
      <c r="F96" s="98">
        <f aca="true" t="shared" si="23" ref="F96:P96">F95+F13</f>
        <v>0</v>
      </c>
      <c r="G96" s="98">
        <f t="shared" si="23"/>
        <v>0</v>
      </c>
      <c r="H96" s="98">
        <f t="shared" si="23"/>
        <v>0</v>
      </c>
      <c r="I96" s="98">
        <f t="shared" si="23"/>
        <v>0</v>
      </c>
      <c r="J96" s="98">
        <f t="shared" si="23"/>
        <v>0</v>
      </c>
      <c r="K96" s="98">
        <f t="shared" si="23"/>
        <v>0</v>
      </c>
      <c r="L96" s="98">
        <f t="shared" si="23"/>
        <v>0</v>
      </c>
      <c r="M96" s="98">
        <f t="shared" si="23"/>
        <v>0</v>
      </c>
      <c r="N96" s="98">
        <f t="shared" si="23"/>
        <v>0</v>
      </c>
      <c r="O96" s="98">
        <f t="shared" si="23"/>
        <v>0</v>
      </c>
      <c r="P96" s="98">
        <f t="shared" si="23"/>
        <v>0</v>
      </c>
      <c r="Q96" s="99">
        <f>SUM(E96:P96)</f>
        <v>0</v>
      </c>
    </row>
    <row r="97" spans="2:17" ht="14.25" thickBot="1" thickTop="1">
      <c r="B97" s="95" t="s">
        <v>79</v>
      </c>
      <c r="C97" s="96" t="s">
        <v>121</v>
      </c>
      <c r="D97" s="97" t="s">
        <v>66</v>
      </c>
      <c r="E97" s="98">
        <f aca="true" t="shared" si="24" ref="E97:P97">E88+E89+E36</f>
        <v>0</v>
      </c>
      <c r="F97" s="98">
        <f t="shared" si="24"/>
        <v>0</v>
      </c>
      <c r="G97" s="98">
        <f t="shared" si="24"/>
        <v>0</v>
      </c>
      <c r="H97" s="98">
        <f t="shared" si="24"/>
        <v>0</v>
      </c>
      <c r="I97" s="98">
        <f t="shared" si="24"/>
        <v>0</v>
      </c>
      <c r="J97" s="98">
        <f t="shared" si="24"/>
        <v>0</v>
      </c>
      <c r="K97" s="98">
        <f t="shared" si="24"/>
        <v>0</v>
      </c>
      <c r="L97" s="98">
        <f t="shared" si="24"/>
        <v>0</v>
      </c>
      <c r="M97" s="98">
        <f t="shared" si="24"/>
        <v>0</v>
      </c>
      <c r="N97" s="98">
        <f t="shared" si="24"/>
        <v>0</v>
      </c>
      <c r="O97" s="98">
        <f t="shared" si="24"/>
        <v>0</v>
      </c>
      <c r="P97" s="98">
        <f t="shared" si="24"/>
        <v>0</v>
      </c>
      <c r="Q97" s="99">
        <f>SUM(E97:P97)</f>
        <v>0</v>
      </c>
    </row>
    <row r="98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2022-11-15T12:40:22Z</cp:lastPrinted>
  <dcterms:created xsi:type="dcterms:W3CDTF">2006-07-05T09:57:32Z</dcterms:created>
  <dcterms:modified xsi:type="dcterms:W3CDTF">2022-11-15T12:40:37Z</dcterms:modified>
  <cp:category/>
  <cp:version/>
  <cp:contentType/>
  <cp:contentStatus/>
</cp:coreProperties>
</file>