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789" activeTab="0"/>
  </bookViews>
  <sheets>
    <sheet name="UPUTSTVO" sheetId="1" r:id="rId1"/>
    <sheet name="CENOVNIK" sheetId="2" r:id="rId2"/>
    <sheet name="StruktTroska" sheetId="3" r:id="rId3"/>
    <sheet name="M1A" sheetId="4" r:id="rId4"/>
    <sheet name="M2A" sheetId="5" r:id="rId5"/>
    <sheet name="M3A" sheetId="6" r:id="rId6"/>
    <sheet name="T1A" sheetId="7" r:id="rId7"/>
    <sheet name="T2A" sheetId="8" r:id="rId8"/>
    <sheet name="T3A" sheetId="9" r:id="rId9"/>
    <sheet name="G11A" sheetId="10" r:id="rId10"/>
    <sheet name="G12A" sheetId="11" r:id="rId11"/>
    <sheet name="G13A" sheetId="12" r:id="rId12"/>
    <sheet name="G21" sheetId="13" r:id="rId13"/>
    <sheet name="G22" sheetId="14" r:id="rId14"/>
    <sheet name="G23" sheetId="15" r:id="rId15"/>
    <sheet name="G31" sheetId="16" r:id="rId16"/>
    <sheet name="G32" sheetId="17" r:id="rId17"/>
    <sheet name="G33" sheetId="18" r:id="rId18"/>
    <sheet name="G41" sheetId="19" r:id="rId19"/>
    <sheet name="G42" sheetId="20" r:id="rId20"/>
    <sheet name="G43" sheetId="21" r:id="rId21"/>
    <sheet name="G51" sheetId="22" r:id="rId22"/>
    <sheet name="G52" sheetId="23" r:id="rId23"/>
    <sheet name="G53" sheetId="24" r:id="rId24"/>
    <sheet name="PPP" sheetId="25" r:id="rId25"/>
    <sheet name="CenovnikUredjaja" sheetId="26" r:id="rId26"/>
    <sheet name="Cene" sheetId="27" r:id="rId27"/>
  </sheets>
  <definedNames>
    <definedName name="_xlnm.Print_Area" localSheetId="1">'CENOVNIK'!$B$2:$J$27</definedName>
    <definedName name="_xlnm.Print_Area" localSheetId="9">'G11A'!$C$1:$N$68</definedName>
    <definedName name="_xlnm.Print_Area" localSheetId="10">'G12A'!$C$1:$N$68</definedName>
    <definedName name="_xlnm.Print_Area" localSheetId="11">'G13A'!$C$1:$N$68</definedName>
    <definedName name="_xlnm.Print_Area" localSheetId="12">'G21'!$C$1:$N$68</definedName>
    <definedName name="_xlnm.Print_Area" localSheetId="13">'G22'!$C$1:$N$68</definedName>
    <definedName name="_xlnm.Print_Area" localSheetId="14">'G23'!$C$1:$N$68</definedName>
    <definedName name="_xlnm.Print_Area" localSheetId="15">'G31'!$C$1:$N$68</definedName>
    <definedName name="_xlnm.Print_Area" localSheetId="16">'G32'!$C$1:$N$68</definedName>
    <definedName name="_xlnm.Print_Area" localSheetId="17">'G33'!$C$1:$N$68</definedName>
    <definedName name="_xlnm.Print_Area" localSheetId="18">'G41'!$C$1:$N$68</definedName>
    <definedName name="_xlnm.Print_Area" localSheetId="19">'G42'!$C$1:$N$68</definedName>
    <definedName name="_xlnm.Print_Area" localSheetId="20">'G43'!$C$1:$N$68</definedName>
    <definedName name="_xlnm.Print_Area" localSheetId="21">'G51'!$C$1:$N$68</definedName>
    <definedName name="_xlnm.Print_Area" localSheetId="22">'G52'!$C$1:$N$68</definedName>
    <definedName name="_xlnm.Print_Area" localSheetId="23">'G53'!$C$1:$N$68</definedName>
    <definedName name="_xlnm.Print_Area" localSheetId="3">'M1A'!$C$1:$N$68</definedName>
    <definedName name="_xlnm.Print_Area" localSheetId="4">'M2A'!$C$1:$N$68</definedName>
    <definedName name="_xlnm.Print_Area" localSheetId="5">'M3A'!$C$1:$N$68</definedName>
    <definedName name="_xlnm.Print_Area" localSheetId="2">'StruktTroska'!$B$2:$N$29</definedName>
    <definedName name="_xlnm.Print_Area" localSheetId="6">'T1A'!$C$1:$N$68</definedName>
    <definedName name="_xlnm.Print_Area" localSheetId="7">'T2A'!$C$1:$N$68</definedName>
    <definedName name="_xlnm.Print_Area" localSheetId="8">'T3A'!$C$1:$N$68</definedName>
  </definedNames>
  <calcPr fullCalcOnLoad="1"/>
</workbook>
</file>

<file path=xl/comments10.xml><?xml version="1.0" encoding="utf-8"?>
<comments xmlns="http://schemas.openxmlformats.org/spreadsheetml/2006/main">
  <authors>
    <author>Aca Vuckovic</author>
  </authors>
  <commentList>
    <comment ref="I10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Ako bi bilo 0,75 cena je niža od MRO za jedno brojilo, a i za tri brojila ugradiće se MRO sa 4 mesta.
ZA ostale tipove G21 i više ostavljamo 0,75</t>
        </r>
      </text>
    </comment>
    <comment ref="D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</commentList>
</comments>
</file>

<file path=xl/comments11.xml><?xml version="1.0" encoding="utf-8"?>
<comments xmlns="http://schemas.openxmlformats.org/spreadsheetml/2006/main">
  <authors>
    <author>Aca Vuckovic</author>
  </authors>
  <commentList>
    <comment ref="I8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Ako bi bilo 0,75 cena je niža od MRO za jedno brojilo, a i za tri brojila ugradiće se MRO sa 4 mesta.
ZA ostale tipove G21 i više ostavljamo 0,75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12.xml><?xml version="1.0" encoding="utf-8"?>
<comments xmlns="http://schemas.openxmlformats.org/spreadsheetml/2006/main">
  <authors>
    <author>Aca Vuckovic</author>
  </authors>
  <commentList>
    <comment ref="I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Ako bi bilo 0,75 cena je niža od MRO za jedno brojilo, a i za tri brojila ugradiće se MRO sa 4 mesta.
ZA ostale tipove G21 i više ostavljamo 0,75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14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15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17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18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20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21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23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24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25.xml><?xml version="1.0" encoding="utf-8"?>
<comments xmlns="http://schemas.openxmlformats.org/spreadsheetml/2006/main">
  <authors>
    <author>SA8473</author>
  </authors>
  <commentList>
    <comment ref="F4" authorId="0">
      <text>
        <r>
          <rPr>
            <b/>
            <sz val="9"/>
            <rFont val="Tahoma"/>
            <family val="0"/>
          </rPr>
          <t>Cena KPK iz T2</t>
        </r>
      </text>
    </comment>
    <comment ref="F5" authorId="0">
      <text>
        <r>
          <rPr>
            <b/>
            <sz val="9"/>
            <rFont val="Tahoma"/>
            <family val="0"/>
          </rPr>
          <t>Cena ormana iz T2</t>
        </r>
      </text>
    </comment>
  </commentList>
</comments>
</file>

<file path=xl/comments4.xml><?xml version="1.0" encoding="utf-8"?>
<comments xmlns="http://schemas.openxmlformats.org/spreadsheetml/2006/main">
  <authors>
    <author>Aca Vuckovic</author>
  </authors>
  <commentList>
    <comment ref="D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</commentList>
</comments>
</file>

<file path=xl/comments5.xml><?xml version="1.0" encoding="utf-8"?>
<comments xmlns="http://schemas.openxmlformats.org/spreadsheetml/2006/main">
  <authors>
    <author>Aca Vuckovic</author>
  </authors>
  <commentLis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6.xml><?xml version="1.0" encoding="utf-8"?>
<comments xmlns="http://schemas.openxmlformats.org/spreadsheetml/2006/main">
  <authors>
    <author>Aca Vuckovic</author>
  </authors>
  <commentLis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comments7.xml><?xml version="1.0" encoding="utf-8"?>
<comments xmlns="http://schemas.openxmlformats.org/spreadsheetml/2006/main">
  <authors>
    <author>Aca Vuckovic</author>
  </authors>
  <commentList>
    <comment ref="D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</commentList>
</comments>
</file>

<file path=xl/comments8.xml><?xml version="1.0" encoding="utf-8"?>
<comments xmlns="http://schemas.openxmlformats.org/spreadsheetml/2006/main">
  <authors>
    <author>Aca Vuckovic</author>
  </authors>
  <commentLis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</commentList>
</comments>
</file>

<file path=xl/comments9.xml><?xml version="1.0" encoding="utf-8"?>
<comments xmlns="http://schemas.openxmlformats.org/spreadsheetml/2006/main">
  <authors>
    <author>Aca Vuckovic</author>
  </authors>
  <commentLis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K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ИДЕ СЕ НА СТВАРНИ ТРОШАК.</t>
        </r>
      </text>
    </comment>
  </commentList>
</comments>
</file>

<file path=xl/sharedStrings.xml><?xml version="1.0" encoding="utf-8"?>
<sst xmlns="http://schemas.openxmlformats.org/spreadsheetml/2006/main" count="2453" uniqueCount="286">
  <si>
    <t>(дин)</t>
  </si>
  <si>
    <t>Упутство за попуњавање табела</t>
  </si>
  <si>
    <t>1.</t>
  </si>
  <si>
    <t>Попуњавају се само поља означена жутом бојом</t>
  </si>
  <si>
    <t>2.</t>
  </si>
  <si>
    <t>3.</t>
  </si>
  <si>
    <t>4.</t>
  </si>
  <si>
    <t>Редни број</t>
  </si>
  <si>
    <t>Тип прикључка</t>
  </si>
  <si>
    <t>Опис</t>
  </si>
  <si>
    <t>Варијабилни трошак за удаљења &gt;25 m</t>
  </si>
  <si>
    <r>
      <t xml:space="preserve">Трошак прикључка за удаљења </t>
    </r>
    <r>
      <rPr>
        <sz val="10"/>
        <rFont val="Arial"/>
        <family val="0"/>
      </rPr>
      <t>≤</t>
    </r>
    <r>
      <rPr>
        <sz val="10"/>
        <rFont val="Arial"/>
        <family val="0"/>
      </rPr>
      <t>25m</t>
    </r>
  </si>
  <si>
    <t>М1</t>
  </si>
  <si>
    <t>М2</t>
  </si>
  <si>
    <t>М3</t>
  </si>
  <si>
    <t>Т1</t>
  </si>
  <si>
    <t>Т2</t>
  </si>
  <si>
    <t>Т3</t>
  </si>
  <si>
    <t>ПОЈЕДИНАЧНИ ТИПСКИ ПРИКЉУЧАК</t>
  </si>
  <si>
    <t>Табела 1.1 - ЦЕНОВНИК ТИПСКИХ ПРИКЉУЧАКА (без ПДВ-а), ПО МЕРНОМ МЕСТУ</t>
  </si>
  <si>
    <t>ГРУПНИ ТИПСКИ ПРИКЉУЧАК</t>
  </si>
  <si>
    <t>Г11</t>
  </si>
  <si>
    <t>Г12</t>
  </si>
  <si>
    <t>Г13</t>
  </si>
  <si>
    <t>Г21</t>
  </si>
  <si>
    <t>Г22</t>
  </si>
  <si>
    <t>Г23</t>
  </si>
  <si>
    <t>Г31</t>
  </si>
  <si>
    <t>Г32</t>
  </si>
  <si>
    <t>Г33</t>
  </si>
  <si>
    <t>Табела 1.2 - СТРУКТУРА ТРОШКОВА ТИПСКИХ ПРИКЉУЧАКА (без ПДВ-а)</t>
  </si>
  <si>
    <t>Трошкови опреме, материјала и уређаја</t>
  </si>
  <si>
    <t>Фиксни</t>
  </si>
  <si>
    <t>Варијабилни</t>
  </si>
  <si>
    <t>(дин/m)</t>
  </si>
  <si>
    <t>Варијабилни трошак по мерном месту за део прикључка преко 25 m</t>
  </si>
  <si>
    <t>Укупни фиксни трошак</t>
  </si>
  <si>
    <t>Укупни варијабилни трошак</t>
  </si>
  <si>
    <t>Трошак прикључка по мерном месту за удаљења  ≤25m</t>
  </si>
  <si>
    <t>Укупни трошак прикључка за удаљења ≤25m</t>
  </si>
  <si>
    <t>Ред. број</t>
  </si>
  <si>
    <t>Тип прикљ.</t>
  </si>
  <si>
    <t>Макс. број мерних уређаја</t>
  </si>
  <si>
    <t>Јед.
мере</t>
  </si>
  <si>
    <t>Укупно</t>
  </si>
  <si>
    <t>I ТРОШКОВИ ОПРЕМЕ,УРЕЂАЈА И МАТЕРИЈАЛА</t>
  </si>
  <si>
    <t>II ТРОШКОВИ РАДОВА</t>
  </si>
  <si>
    <t xml:space="preserve">IIа ТРОШКОВИ РАДОВА ЛИЦА </t>
  </si>
  <si>
    <t>IIб ТРОШКОВИ УПОТРЕБЕ МАШИНА СА РУКОВАОЦЕМ</t>
  </si>
  <si>
    <t>IIв ТРОШКОВИ ВОЗИЛА СА ВОЗАЧЕМ</t>
  </si>
  <si>
    <t>III ТРОШКОВИ ИЗРАДЕ ПРОЈЕКТА, ПРИБ.ПОТ.ДОКУМЕНТАЦИЈЕ И СТ.ДР.УСЛОВА</t>
  </si>
  <si>
    <t>Коли-
чина</t>
  </si>
  <si>
    <t>Опис трошка</t>
  </si>
  <si>
    <t>н.ч.</t>
  </si>
  <si>
    <t>- опис трошка</t>
  </si>
  <si>
    <t>- јединица мере</t>
  </si>
  <si>
    <t>- количина у складу са методологијом</t>
  </si>
  <si>
    <t>- јединична цена</t>
  </si>
  <si>
    <t>ЗБИРНО I:</t>
  </si>
  <si>
    <t>ЗБИРНО IIа:</t>
  </si>
  <si>
    <t>ЗБИРНО IIб:</t>
  </si>
  <si>
    <t>ЗБИРНО IIв:</t>
  </si>
  <si>
    <t>ЗБИРНО III:</t>
  </si>
  <si>
    <t>Tрошкови пројектов.</t>
  </si>
  <si>
    <t>- за део прикључка преко 25 метара уноси се само варијабилни трошак по метру</t>
  </si>
  <si>
    <t>Трошак прикључка по метру за удаљења &gt;25 m</t>
  </si>
  <si>
    <t>- за део прикључка до 25 метара фиксни трошкови представљају трошкове за израду прикључка</t>
  </si>
  <si>
    <t xml:space="preserve">  типске удаљености (15 м)</t>
  </si>
  <si>
    <t>- за део прикључка до 25 метара варијабилни трошак се исказује по метру</t>
  </si>
  <si>
    <t>Трошкови пројек., прибав.пот.док. и ствар.др.услова</t>
  </si>
  <si>
    <t>Ред.
број</t>
  </si>
  <si>
    <t>Мерна група</t>
  </si>
  <si>
    <t>Уклопни сат</t>
  </si>
  <si>
    <t>Двотарифно бројило са интегрисаним уређајем
за управљање тарифом</t>
  </si>
  <si>
    <t>5.</t>
  </si>
  <si>
    <t>Табела 1.4 - ЦЕНОВНИК УРЕЂАЈА (без ПДВ-а)</t>
  </si>
  <si>
    <t>Двотарифно дигитално бројило</t>
  </si>
  <si>
    <t>Једнотарифно дигитално бројило</t>
  </si>
  <si>
    <t>Једнотарифно индукционо бројило</t>
  </si>
  <si>
    <t>Двотарифно индукционо бројило</t>
  </si>
  <si>
    <t>МТК/РТК уређај</t>
  </si>
  <si>
    <t>Цена</t>
  </si>
  <si>
    <t>Монофазно</t>
  </si>
  <si>
    <t>Трофазно</t>
  </si>
  <si>
    <t>Табела 1.4 - попуњава се цена сваког наведеног уређаја</t>
  </si>
  <si>
    <t>ТИП ТИПСКОГ ПРИКЉУЧКА</t>
  </si>
  <si>
    <t>Фиксни трошак прикључка за удаљења ≤25m</t>
  </si>
  <si>
    <t>Варијабилни трошак прикључка за удаљења ≤25m</t>
  </si>
  <si>
    <t>ЗБИРНО II:</t>
  </si>
  <si>
    <t>Јединична цена</t>
  </si>
  <si>
    <t>Табела 1.3 - СТРУКТУРА ТРОШКА ТИПСКОГ ПРИКЉУЧКА (без ПДВ-а)</t>
  </si>
  <si>
    <t>По m:</t>
  </si>
  <si>
    <t>Трошкови радова</t>
  </si>
  <si>
    <t>1.1</t>
  </si>
  <si>
    <t>1.2</t>
  </si>
  <si>
    <t>2.1</t>
  </si>
  <si>
    <t>2.2</t>
  </si>
  <si>
    <t>Фиксни трошкови  прикључка за удаљења ≤25m</t>
  </si>
  <si>
    <t xml:space="preserve">         - укупни</t>
  </si>
  <si>
    <t xml:space="preserve">         - по мерном уређају</t>
  </si>
  <si>
    <t>Број мерних уређаја за обрачун</t>
  </si>
  <si>
    <t>дин</t>
  </si>
  <si>
    <t>дин/m</t>
  </si>
  <si>
    <t xml:space="preserve">         - по метру</t>
  </si>
  <si>
    <t xml:space="preserve">         - по метру и мерном уређају</t>
  </si>
  <si>
    <t>Трошак прикључка за удаљења ≤25m - по мерном уређају</t>
  </si>
  <si>
    <t>ВРЕДНОСТИ ТРОШКОВА</t>
  </si>
  <si>
    <t>4.1</t>
  </si>
  <si>
    <t>4.2</t>
  </si>
  <si>
    <t>Трошак прикључка за удаљења &gt;25m</t>
  </si>
  <si>
    <t>Трошак прикључка заудаљења &gt;25m</t>
  </si>
  <si>
    <t>Табела 1.1 се не попуњава јер преузима податке из табеле 1.2</t>
  </si>
  <si>
    <t>Табела 1.2 се не попуњава јер преузима податке из табела 1.3 за сваки тип прикључка</t>
  </si>
  <si>
    <t xml:space="preserve">Табеле 1.3 - попуњавају се за сваки тип типског прикључка: </t>
  </si>
  <si>
    <t>Опрема за монтажу на стуб</t>
  </si>
  <si>
    <t>ком</t>
  </si>
  <si>
    <t>Опрема за монтажу на објекту</t>
  </si>
  <si>
    <t>Кабл X00-А 4x16 mm2</t>
  </si>
  <si>
    <t>m</t>
  </si>
  <si>
    <t>Орман шемиран према захтевима ЕД према ТП</t>
  </si>
  <si>
    <t>Трофазно бројило, двотарифно</t>
  </si>
  <si>
    <t>Аутоматски осигурачи "Ц" 63А</t>
  </si>
  <si>
    <t>Ситан и остали материјал</t>
  </si>
  <si>
    <t>паушално</t>
  </si>
  <si>
    <t>Стуб носећи НБ 9-250</t>
  </si>
  <si>
    <t>Штемовање фасаде</t>
  </si>
  <si>
    <t>Поправка фасаде</t>
  </si>
  <si>
    <t>Давање споја у КПК и прикључење  купца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</si>
  <si>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</t>
  </si>
  <si>
    <t>Хидраулична платформа</t>
  </si>
  <si>
    <t>km</t>
  </si>
  <si>
    <t xml:space="preserve">Застава 35.10 (РИВАЛ) </t>
  </si>
  <si>
    <t>Застава југо 45</t>
  </si>
  <si>
    <t>КПК са постољима и осигурачима</t>
  </si>
  <si>
    <t>Сечење асфалта и ископ рова за кабл и затрпавање</t>
  </si>
  <si>
    <t>Враћање јавне површине у првобитно стање</t>
  </si>
  <si>
    <t>m 2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</si>
  <si>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прикључења.</t>
  </si>
  <si>
    <t>Заштита кабла</t>
  </si>
  <si>
    <t>m2</t>
  </si>
  <si>
    <t>Монофазно бројило, двотарифно</t>
  </si>
  <si>
    <t>Кабл ППОО-А 4x25</t>
  </si>
  <si>
    <t>Проводник типа ПП-Y, 5x10 mm2 са гибљ.цревом</t>
  </si>
  <si>
    <t>Орман шемиран према захтевима ЕД  према ТП</t>
  </si>
  <si>
    <t>Давање споја на стубу и прикључење купца</t>
  </si>
  <si>
    <t>Ископ и израда темеља за стуб</t>
  </si>
  <si>
    <t>Електромонтажни радови за:
- постављање и затезање снопа,
- монтажу МРО на месту уградње
- потребна повезивања. 
Постављање бројила и уклопног уређаја са прикључењем.</t>
  </si>
  <si>
    <t>Ископ рова за кабл и затрпавање</t>
  </si>
  <si>
    <t xml:space="preserve">Заштита кабла </t>
  </si>
  <si>
    <t>Проводник типа ПП-Y, 5x10 mm 2 са гибљ.цревом</t>
  </si>
  <si>
    <t>kom.</t>
  </si>
  <si>
    <t>Поцинкована трака FE-Zn 25x4мм2</t>
  </si>
  <si>
    <t>кг</t>
  </si>
  <si>
    <t>Одводник пренапона 500V,5kA</t>
  </si>
  <si>
    <t>ком.</t>
  </si>
  <si>
    <t>Укрсни комад</t>
  </si>
  <si>
    <t>Ископ рова за уземљење ОП и затрпавање</t>
  </si>
  <si>
    <t>Монтажа ОП, полагање траке и повезивање</t>
  </si>
  <si>
    <t xml:space="preserve">m </t>
  </si>
  <si>
    <t>Проводник типа ПП-Y, 5x10 мм2 са гибљ.цревом</t>
  </si>
  <si>
    <t>Електромонтажни радови за: 
- монтажу МРО на месту уградње
- постављање КПК,
- постављање бројила и уклопног уређаја
- сва потребна повезивања и прикључења</t>
  </si>
  <si>
    <t>Аутоматски осигурачи "Ц"</t>
  </si>
  <si>
    <t>Поцинкована трака FeZn 25х4 мм2</t>
  </si>
  <si>
    <t xml:space="preserve">Укрсни комад </t>
  </si>
  <si>
    <t>Одводник пренапона 500V 5 kА</t>
  </si>
  <si>
    <t>Проводник типа ППОО-А 4x50 mm 2 са гибљ.цревом</t>
  </si>
  <si>
    <t>Кабл ППОО-А 4x50</t>
  </si>
  <si>
    <t>Проводник типа ППОО-А 4x50 mm2 са гибљ.цревом</t>
  </si>
  <si>
    <t>Аутоматски осигурачи "Ц"63А</t>
  </si>
  <si>
    <t>Кабл 2xППОО-А 4x150</t>
  </si>
  <si>
    <t>Коришћење ХИАБ-а</t>
  </si>
  <si>
    <t>км</t>
  </si>
  <si>
    <t xml:space="preserve">Ископ и израда темеља за стуб </t>
  </si>
  <si>
    <t>трофазни, надземни, снаге до 43,5kW</t>
  </si>
  <si>
    <t>трофазни, подземни, снаге до 43,5kW</t>
  </si>
  <si>
    <t>трофазни, надземно-подземни, снаге до 43,5kW</t>
  </si>
  <si>
    <t>једнофазни, надземни, снаге до 14,5kW</t>
  </si>
  <si>
    <t>једнофазни, подземни, снаге до 14,5kW</t>
  </si>
  <si>
    <t>једнофазни, надземно-подземни, снаге до 14,5kW</t>
  </si>
  <si>
    <t>Кабл  2 x X00/О-А 3x70+54.6 mm 2</t>
  </si>
  <si>
    <t>Проводник типа 2xППОО-А 4x150 mm2 са гибљ.цревом</t>
  </si>
  <si>
    <t>Кабл  X00/O-A 3x35x54.6 mm2</t>
  </si>
  <si>
    <t>Г53</t>
  </si>
  <si>
    <t>Г52</t>
  </si>
  <si>
    <t>Г51</t>
  </si>
  <si>
    <t>Кабл  ППОО-А 4x50 са силазом од 7м</t>
  </si>
  <si>
    <t>Кабл ППОО-А 4x25 са силазом од 7м</t>
  </si>
  <si>
    <t>Кабл 2xППОО-А 4x150 са силазом 7м</t>
  </si>
  <si>
    <t>Г41</t>
  </si>
  <si>
    <t>Г42</t>
  </si>
  <si>
    <t>Г43</t>
  </si>
  <si>
    <t>трофазни, надземни, снаге до 43,5kW, до 4 бројила</t>
  </si>
  <si>
    <t>трофазни, подземни, снаге до 43,5kW, до 4 бројила</t>
  </si>
  <si>
    <t>трофазни, надземно-подземни, снаге до 43,5kW, до 4 бројила</t>
  </si>
  <si>
    <t>трофазни, надземни, снаге до 43,5kW, до 8 бројила</t>
  </si>
  <si>
    <t>трофазни, подземни, снаге до 43,5kW, до 8 бројила</t>
  </si>
  <si>
    <t>трофазни, надземно-подземни, снаге до 43,5kW, до 8 бројила</t>
  </si>
  <si>
    <t>трофазни, надземни, снаге до 43,5kW, до 16 бројила</t>
  </si>
  <si>
    <t>трофазни, подземни, снаге до 43,5kW, до 16 бројила</t>
  </si>
  <si>
    <t>трофазни, надземно-подземни, снаге до 43,5kW, до 16 бројила</t>
  </si>
  <si>
    <t>трофазни, надземни, снаге до 43,5kW, до 32 бројила</t>
  </si>
  <si>
    <t>трофазни, подземни, снаге до 43,5kW, до 32 бројила</t>
  </si>
  <si>
    <t>трофазни, надземно-подземни, снаге до 43,5kW, до 32 бројила</t>
  </si>
  <si>
    <t>трофазни, надземни, снаге до 43,5kW, без грејања ел. ен, до 64 бројила</t>
  </si>
  <si>
    <t>трофазни, подземни, снаге до 43,5kW, без грејања ел. ен, до 64 бројила</t>
  </si>
  <si>
    <t>трофазни, надземно-подземни, сн. до 43,5kW, без греј. ел. ен, до 64 бројила</t>
  </si>
  <si>
    <t>једнофазни, надземни, снаге до 14,5kW, МРО на објекту корисника</t>
  </si>
  <si>
    <t>једнофазни, подземни, снаге до 14,5kW, МРО на објекту корисника</t>
  </si>
  <si>
    <t>једнофазни, надземно-подземни, снаге до 14,5kW, МРО на објекту корисника</t>
  </si>
  <si>
    <t>трофазни, надземни, снаге до 43,5kW, МРО на објекту корисника</t>
  </si>
  <si>
    <t>трофазни, подземни, снаге до 43,5kW, МРО на објекту корисника</t>
  </si>
  <si>
    <t>трофазни, надземно-подземни, снаге до 43,5kW, МРО на објекту корисника</t>
  </si>
  <si>
    <t>трофазни, надземни, снаге до 43,5kW, грејање електричном енергијом</t>
  </si>
  <si>
    <t>трофазни, подземни, снаге до 43,5kW, грејање електричном енергијом</t>
  </si>
  <si>
    <t>трофазни, надземно-подземни, снаге до 43,5kW, грејање ел.енергијом</t>
  </si>
  <si>
    <t>трофазни, надземни, снаге до 43,5kW, без грејања електричном енергијом</t>
  </si>
  <si>
    <t>трофазни, подземни, снаге до 43,5kW, без грејања електричном енергијом</t>
  </si>
  <si>
    <t>трофазни, надземно-подземни, снаге до 43,5kW, без грејања ел.енергијом</t>
  </si>
  <si>
    <t>Вредност норма сата:</t>
  </si>
  <si>
    <t>Кабл X00-А 4x16 мм2</t>
  </si>
  <si>
    <t>Паушал М1, М2, М3, Т1, Т2 и Т3</t>
  </si>
  <si>
    <t>Паушал Г11, Г12, Г13, Г21, Г22, Г23, Г31, Г32 и Г33</t>
  </si>
  <si>
    <t>Паушал Г41, Г42, Г43, Г51, Г52 и Г53</t>
  </si>
  <si>
    <t>Орман шемиран према захтевима ЕД  према ТП М1, М2, М3</t>
  </si>
  <si>
    <t>Орман шемиран према захтевима ЕД према ТП T1, T2, T3</t>
  </si>
  <si>
    <t>КПК са постољима и осигурачима М1, М2, М3, Т1, Т2 и Т3</t>
  </si>
  <si>
    <t>Типско постоље за IMO М1, М2, М3, Т1, Т2 и Т3</t>
  </si>
  <si>
    <t>Типско постоље ѕа ОММ Г11, Г12, Г13,</t>
  </si>
  <si>
    <t>Орман шемиран према захтевима ЕД према ТП Г51, Г52 и Г53</t>
  </si>
  <si>
    <t>Орман шемиран према захтевима ЕД према ТП Г41, Г42 и Г43,</t>
  </si>
  <si>
    <t>Орман шемиран према захтевима ЕД према ТП Г31, Г32 и Г33</t>
  </si>
  <si>
    <t>Орман шемиран према захтевима ЕД према ТП Г21, Г22 и Г23</t>
  </si>
  <si>
    <t>Орман шемиран према захтевима ЕД према ТП Г11, Г12 и Г13</t>
  </si>
  <si>
    <t>КПК са постољима и осигурачима  Г22, Г23, Г32, Г33, Г42, Г43, Г52 и Г53</t>
  </si>
  <si>
    <t>КПК са постољима и осигурачима  Г12 и Г13</t>
  </si>
  <si>
    <t>Табела 1.5 - ЦЕНОВНИК ПРОТИВПОЖАРНОГ ПРИКЉУЧКА (без ПДВ-а)</t>
  </si>
  <si>
    <t xml:space="preserve">Опис трошка </t>
  </si>
  <si>
    <t>Количина</t>
  </si>
  <si>
    <t>Јединична
цена</t>
  </si>
  <si>
    <t xml:space="preserve">КПК са постољима и осигурачима </t>
  </si>
  <si>
    <t>Орман шемиран према захтевима ЕД</t>
  </si>
  <si>
    <t>Кабл ППОО-А 4x150</t>
  </si>
  <si>
    <t>Табела 1.5 - ЦЕНОВНИК ПОЈЕДИНИХ ПОЗИЦИЈА (без ПДВ)</t>
  </si>
  <si>
    <t xml:space="preserve"> - ОПРЕМА И МАТЕРИЈАЛ</t>
  </si>
  <si>
    <t>Кабл  X00/O-A 3x35+54.6 mm2</t>
  </si>
  <si>
    <t>Заштита кабла - силаз по стубу</t>
  </si>
  <si>
    <t xml:space="preserve"> - РАДОВИ</t>
  </si>
  <si>
    <t>Ископ рова за кабл и затрпавање - по метру</t>
  </si>
  <si>
    <t>Враћање јавне површине у првобитно стање - по м2</t>
  </si>
  <si>
    <t xml:space="preserve"> - ВОЗИЛА</t>
  </si>
  <si>
    <t>Хидраулична платформа - по км</t>
  </si>
  <si>
    <t>Хидраулична платформа - н.ч.</t>
  </si>
  <si>
    <t>Коришћење ХИАБ-а - по км</t>
  </si>
  <si>
    <t>Коришћење ХИАБ-а - н.ч.</t>
  </si>
  <si>
    <t>Застава 35.10 (РИВАЛ) - по км</t>
  </si>
  <si>
    <t>Застава 35.10 (РИВАЛ) - н.ч.</t>
  </si>
  <si>
    <t>Застава југо 45 - по км</t>
  </si>
  <si>
    <t>Застава југо 45 - н.ч.</t>
  </si>
  <si>
    <t>Кабл  X00/O-A 3x70+54.6 mm2</t>
  </si>
  <si>
    <t>М1A</t>
  </si>
  <si>
    <t>М2A</t>
  </si>
  <si>
    <t>М3A</t>
  </si>
  <si>
    <t>Т1A</t>
  </si>
  <si>
    <t>Т2A</t>
  </si>
  <si>
    <t>Т3A</t>
  </si>
  <si>
    <t>Г11A</t>
  </si>
  <si>
    <t>Г12A</t>
  </si>
  <si>
    <t>Г13A</t>
  </si>
  <si>
    <t>Кабл 2хППOO-A 4x150 са силазом 7м</t>
  </si>
  <si>
    <t>Проводник типа 2хППОО-А 4x150 mm 2 са гибљ.цревом</t>
  </si>
  <si>
    <t>Кабловска завршница 150мм2</t>
  </si>
  <si>
    <t>Кабловска завршница до 50мм2</t>
  </si>
  <si>
    <t>Кабловске завршнице до 50мм2</t>
  </si>
  <si>
    <t>Кабловске завршнице 150мм2</t>
  </si>
  <si>
    <t>М1А</t>
  </si>
  <si>
    <t>М2А</t>
  </si>
  <si>
    <t>М3А</t>
  </si>
  <si>
    <t>Т1А</t>
  </si>
  <si>
    <t>Т2А</t>
  </si>
  <si>
    <t>Т3А</t>
  </si>
  <si>
    <t>Г11А</t>
  </si>
  <si>
    <t>Г12А</t>
  </si>
  <si>
    <t>Г13А</t>
  </si>
  <si>
    <t>6.</t>
  </si>
  <si>
    <t>Табела 1.5 - попуњава се цена сваке позиције</t>
  </si>
  <si>
    <t>НАПОМЕНА: Обрачун трошка довођења јавне површине у првобитно стање обрачунава се према ценовницима локалне самоуправе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</si>
</sst>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%"/>
    <numFmt numFmtId="187" formatCode="0.000000"/>
    <numFmt numFmtId="188" formatCode="0.0000000"/>
    <numFmt numFmtId="189" formatCode="0.00000000"/>
    <numFmt numFmtId="190" formatCode="0.00000"/>
    <numFmt numFmtId="191" formatCode="0.0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58" applyFont="1" applyAlignment="1">
      <alignment horizontal="left"/>
      <protection/>
    </xf>
    <xf numFmtId="0" fontId="0" fillId="0" borderId="0" xfId="58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4" fillId="0" borderId="0" xfId="58" applyFont="1" applyFill="1" applyBorder="1" applyAlignment="1">
      <alignment horizontal="left"/>
      <protection/>
    </xf>
    <xf numFmtId="3" fontId="4" fillId="0" borderId="0" xfId="58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58" applyAlignment="1">
      <alignment horizontal="center" vertical="center" wrapText="1"/>
      <protection/>
    </xf>
    <xf numFmtId="0" fontId="0" fillId="0" borderId="0" xfId="58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5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58" applyBorder="1" applyAlignment="1">
      <alignment horizontal="center"/>
      <protection/>
    </xf>
    <xf numFmtId="0" fontId="0" fillId="0" borderId="14" xfId="58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4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4" fontId="0" fillId="0" borderId="14" xfId="58" applyNumberFormat="1" applyBorder="1" applyAlignment="1">
      <alignment horizontal="right" vertical="center" wrapText="1"/>
      <protection/>
    </xf>
    <xf numFmtId="4" fontId="0" fillId="0" borderId="12" xfId="58" applyNumberFormat="1" applyBorder="1" applyAlignment="1">
      <alignment horizontal="right" vertical="center" wrapText="1"/>
      <protection/>
    </xf>
    <xf numFmtId="4" fontId="0" fillId="0" borderId="13" xfId="58" applyNumberFormat="1" applyBorder="1" applyAlignment="1">
      <alignment horizontal="right" vertical="center" wrapText="1"/>
      <protection/>
    </xf>
    <xf numFmtId="4" fontId="0" fillId="32" borderId="11" xfId="58" applyNumberForma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58" applyAlignment="1" applyProtection="1">
      <alignment horizontal="center"/>
      <protection hidden="1" locked="0"/>
    </xf>
    <xf numFmtId="4" fontId="0" fillId="32" borderId="12" xfId="58" applyNumberFormat="1" applyFill="1" applyBorder="1" applyAlignment="1">
      <alignment horizontal="right" vertical="center" wrapText="1"/>
      <protection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58" applyFont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8" xfId="0" applyFill="1" applyBorder="1" applyAlignment="1">
      <alignment/>
    </xf>
    <xf numFmtId="4" fontId="0" fillId="0" borderId="33" xfId="0" applyNumberFormat="1" applyBorder="1" applyAlignment="1">
      <alignment horizontal="right" vertical="center"/>
    </xf>
    <xf numFmtId="2" fontId="0" fillId="0" borderId="19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17" xfId="0" applyNumberFormat="1" applyBorder="1" applyAlignment="1">
      <alignment horizontal="right" vertical="center"/>
    </xf>
    <xf numFmtId="0" fontId="0" fillId="34" borderId="34" xfId="0" applyFill="1" applyBorder="1" applyAlignment="1">
      <alignment horizontal="center" vertical="center"/>
    </xf>
    <xf numFmtId="0" fontId="0" fillId="0" borderId="3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 vertical="center"/>
    </xf>
    <xf numFmtId="4" fontId="0" fillId="33" borderId="19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33" borderId="10" xfId="0" applyNumberForma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0" fillId="35" borderId="10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0" xfId="0" applyBorder="1" applyAlignment="1">
      <alignment vertical="center"/>
    </xf>
    <xf numFmtId="4" fontId="0" fillId="32" borderId="37" xfId="58" applyNumberFormat="1" applyFill="1" applyBorder="1" applyAlignment="1">
      <alignment horizontal="right" vertical="center" wrapText="1"/>
      <protection/>
    </xf>
    <xf numFmtId="4" fontId="0" fillId="32" borderId="38" xfId="58" applyNumberFormat="1" applyFill="1" applyBorder="1" applyAlignment="1">
      <alignment horizontal="right" vertical="center" wrapText="1"/>
      <protection/>
    </xf>
    <xf numFmtId="4" fontId="0" fillId="32" borderId="14" xfId="58" applyNumberFormat="1" applyFill="1" applyBorder="1" applyAlignment="1">
      <alignment horizontal="right" vertical="center" wrapText="1"/>
      <protection/>
    </xf>
    <xf numFmtId="4" fontId="0" fillId="32" borderId="39" xfId="58" applyNumberFormat="1" applyFill="1" applyBorder="1" applyAlignment="1">
      <alignment horizontal="right" vertical="center" wrapText="1"/>
      <protection/>
    </xf>
    <xf numFmtId="4" fontId="0" fillId="32" borderId="40" xfId="58" applyNumberFormat="1" applyFill="1" applyBorder="1" applyAlignment="1">
      <alignment horizontal="right" vertical="center" wrapText="1"/>
      <protection/>
    </xf>
    <xf numFmtId="4" fontId="0" fillId="32" borderId="41" xfId="58" applyNumberFormat="1" applyFill="1" applyBorder="1" applyAlignment="1">
      <alignment horizontal="right" vertical="center" wrapText="1"/>
      <protection/>
    </xf>
    <xf numFmtId="4" fontId="0" fillId="32" borderId="42" xfId="58" applyNumberFormat="1" applyFill="1" applyBorder="1" applyAlignment="1">
      <alignment horizontal="right" vertical="center" wrapText="1"/>
      <protection/>
    </xf>
    <xf numFmtId="4" fontId="0" fillId="32" borderId="13" xfId="58" applyNumberForma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35" borderId="10" xfId="0" applyNumberFormat="1" applyFill="1" applyBorder="1" applyAlignment="1">
      <alignment/>
    </xf>
    <xf numFmtId="4" fontId="0" fillId="32" borderId="10" xfId="0" applyNumberFormat="1" applyFill="1" applyBorder="1" applyAlignment="1">
      <alignment horizontal="right" vertical="center"/>
    </xf>
    <xf numFmtId="0" fontId="0" fillId="35" borderId="36" xfId="0" applyFill="1" applyBorder="1" applyAlignment="1">
      <alignment horizontal="center"/>
    </xf>
    <xf numFmtId="4" fontId="0" fillId="35" borderId="33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33" xfId="0" applyFill="1" applyBorder="1" applyAlignment="1">
      <alignment vertical="center" wrapText="1"/>
    </xf>
    <xf numFmtId="2" fontId="0" fillId="33" borderId="33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33" borderId="36" xfId="0" applyFill="1" applyBorder="1" applyAlignment="1">
      <alignment horizontal="center" vertical="center" wrapText="1"/>
    </xf>
    <xf numFmtId="4" fontId="0" fillId="0" borderId="33" xfId="0" applyNumberFormat="1" applyBorder="1" applyAlignment="1">
      <alignment horizontal="righ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4" fontId="0" fillId="0" borderId="1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58" applyFont="1" applyBorder="1" applyAlignment="1">
      <alignment horizontal="center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0" xfId="57" applyFont="1">
      <alignment/>
      <protection/>
    </xf>
    <xf numFmtId="0" fontId="4" fillId="0" borderId="28" xfId="57" applyFont="1" applyBorder="1">
      <alignment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left" vertical="center"/>
      <protection/>
    </xf>
    <xf numFmtId="0" fontId="0" fillId="33" borderId="10" xfId="57" applyFill="1" applyBorder="1" applyAlignment="1">
      <alignment horizontal="center" vertical="center"/>
      <protection/>
    </xf>
    <xf numFmtId="4" fontId="0" fillId="34" borderId="45" xfId="57" applyNumberFormat="1" applyFill="1" applyBorder="1" applyAlignment="1">
      <alignment horizontal="center" vertical="center"/>
      <protection/>
    </xf>
    <xf numFmtId="4" fontId="0" fillId="34" borderId="10" xfId="57" applyNumberFormat="1" applyFill="1" applyBorder="1" applyAlignment="1">
      <alignment horizontal="center" vertical="center"/>
      <protection/>
    </xf>
    <xf numFmtId="0" fontId="0" fillId="0" borderId="10" xfId="57" applyBorder="1">
      <alignment/>
      <protection/>
    </xf>
    <xf numFmtId="4" fontId="0" fillId="0" borderId="10" xfId="57" applyNumberForma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horizontal="right" vertical="center" wrapText="1"/>
    </xf>
    <xf numFmtId="4" fontId="0" fillId="37" borderId="14" xfId="58" applyNumberFormat="1" applyFill="1" applyBorder="1" applyAlignment="1">
      <alignment horizontal="right" vertical="center" wrapText="1"/>
      <protection/>
    </xf>
    <xf numFmtId="4" fontId="0" fillId="37" borderId="12" xfId="58" applyNumberFormat="1" applyFill="1" applyBorder="1" applyAlignment="1">
      <alignment horizontal="right" vertical="center" wrapText="1"/>
      <protection/>
    </xf>
    <xf numFmtId="4" fontId="0" fillId="37" borderId="13" xfId="58" applyNumberFormat="1" applyFill="1" applyBorder="1" applyAlignment="1">
      <alignment horizontal="right" vertical="center" wrapText="1"/>
      <protection/>
    </xf>
    <xf numFmtId="4" fontId="0" fillId="37" borderId="11" xfId="58" applyNumberFormat="1" applyFill="1" applyBorder="1" applyAlignment="1">
      <alignment horizontal="right" vertical="center" wrapText="1"/>
      <protection/>
    </xf>
    <xf numFmtId="2" fontId="0" fillId="33" borderId="17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 vertical="center" wrapText="1"/>
    </xf>
    <xf numFmtId="4" fontId="0" fillId="37" borderId="10" xfId="57" applyNumberFormat="1" applyFill="1" applyBorder="1" applyAlignment="1">
      <alignment horizontal="center" vertical="center"/>
      <protection/>
    </xf>
    <xf numFmtId="4" fontId="0" fillId="37" borderId="10" xfId="0" applyNumberFormat="1" applyFill="1" applyBorder="1" applyAlignment="1">
      <alignment horizontal="center" vertical="center"/>
    </xf>
    <xf numFmtId="4" fontId="0" fillId="37" borderId="33" xfId="0" applyNumberFormat="1" applyFill="1" applyBorder="1" applyAlignment="1">
      <alignment/>
    </xf>
    <xf numFmtId="4" fontId="0" fillId="37" borderId="0" xfId="0" applyNumberFormat="1" applyFill="1" applyAlignment="1">
      <alignment/>
    </xf>
    <xf numFmtId="4" fontId="0" fillId="37" borderId="10" xfId="0" applyNumberFormat="1" applyFill="1" applyBorder="1" applyAlignment="1">
      <alignment/>
    </xf>
    <xf numFmtId="4" fontId="0" fillId="37" borderId="19" xfId="0" applyNumberFormat="1" applyFill="1" applyBorder="1" applyAlignment="1">
      <alignment horizontal="right" vertical="center"/>
    </xf>
    <xf numFmtId="4" fontId="0" fillId="37" borderId="28" xfId="0" applyNumberFormat="1" applyFill="1" applyBorder="1" applyAlignment="1">
      <alignment horizontal="right"/>
    </xf>
    <xf numFmtId="4" fontId="0" fillId="37" borderId="28" xfId="0" applyNumberFormat="1" applyFill="1" applyBorder="1" applyAlignment="1">
      <alignment horizontal="right" vertical="center"/>
    </xf>
    <xf numFmtId="4" fontId="0" fillId="37" borderId="10" xfId="0" applyNumberFormat="1" applyFill="1" applyBorder="1" applyAlignment="1">
      <alignment horizontal="right"/>
    </xf>
    <xf numFmtId="4" fontId="0" fillId="37" borderId="19" xfId="0" applyNumberFormat="1" applyFill="1" applyBorder="1" applyAlignment="1">
      <alignment horizontal="right"/>
    </xf>
    <xf numFmtId="4" fontId="0" fillId="37" borderId="17" xfId="0" applyNumberForma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2" fontId="0" fillId="33" borderId="10" xfId="0" applyNumberFormat="1" applyFill="1" applyBorder="1" applyAlignment="1">
      <alignment horizontal="center" vertical="center"/>
    </xf>
    <xf numFmtId="1" fontId="0" fillId="33" borderId="33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33" borderId="19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0" fontId="4" fillId="0" borderId="10" xfId="58" applyFont="1" applyBorder="1" applyAlignment="1">
      <alignment horizontal="left" wrapText="1"/>
      <protection/>
    </xf>
    <xf numFmtId="0" fontId="0" fillId="0" borderId="30" xfId="58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30" xfId="58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45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left" wrapText="1"/>
      <protection/>
    </xf>
    <xf numFmtId="0" fontId="4" fillId="0" borderId="19" xfId="58" applyFont="1" applyBorder="1" applyAlignment="1">
      <alignment horizontal="left" wrapText="1"/>
      <protection/>
    </xf>
    <xf numFmtId="0" fontId="4" fillId="0" borderId="17" xfId="58" applyFont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/>
    </xf>
    <xf numFmtId="0" fontId="0" fillId="34" borderId="46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37" borderId="19" xfId="0" applyNumberFormat="1" applyFill="1" applyBorder="1" applyAlignment="1">
      <alignment horizontal="right"/>
    </xf>
    <xf numFmtId="4" fontId="0" fillId="37" borderId="28" xfId="0" applyNumberForma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4" fillId="34" borderId="50" xfId="0" applyFont="1" applyFill="1" applyBorder="1" applyAlignment="1">
      <alignment/>
    </xf>
    <xf numFmtId="0" fontId="0" fillId="0" borderId="18" xfId="57" applyFont="1" applyBorder="1" applyAlignment="1">
      <alignment horizontal="left" vertical="center"/>
      <protection/>
    </xf>
    <xf numFmtId="0" fontId="0" fillId="0" borderId="19" xfId="57" applyFont="1" applyBorder="1" applyAlignment="1">
      <alignment horizontal="left" vertical="center"/>
      <protection/>
    </xf>
    <xf numFmtId="0" fontId="0" fillId="0" borderId="17" xfId="57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etod-priklj-primer EDB 4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8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2.75">
      <c r="B2" s="6"/>
      <c r="C2" s="7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2.75">
      <c r="B3" s="8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2.75">
      <c r="B4" s="8" t="s">
        <v>4</v>
      </c>
      <c r="C4" s="9" t="s">
        <v>111</v>
      </c>
      <c r="J4" s="6"/>
      <c r="K4" s="6"/>
      <c r="L4" s="6"/>
      <c r="M4" s="6"/>
      <c r="N4" s="6"/>
    </row>
    <row r="5" spans="2:14" ht="12.75">
      <c r="B5" s="8" t="s">
        <v>5</v>
      </c>
      <c r="C5" s="9" t="s">
        <v>112</v>
      </c>
      <c r="J5" s="6"/>
      <c r="K5" s="6"/>
      <c r="L5" s="6"/>
      <c r="M5" s="6"/>
      <c r="N5" s="6"/>
    </row>
    <row r="6" spans="2:14" ht="12.75">
      <c r="B6" s="8"/>
      <c r="C6" s="6" t="s">
        <v>66</v>
      </c>
      <c r="J6" s="6"/>
      <c r="K6" s="6"/>
      <c r="L6" s="6"/>
      <c r="M6" s="6"/>
      <c r="N6" s="6"/>
    </row>
    <row r="7" spans="2:14" ht="12.75">
      <c r="B7" s="8"/>
      <c r="C7" s="6" t="s">
        <v>67</v>
      </c>
      <c r="J7" s="6"/>
      <c r="K7" s="6"/>
      <c r="L7" s="6"/>
      <c r="M7" s="6"/>
      <c r="N7" s="6"/>
    </row>
    <row r="8" spans="2:14" ht="12.75">
      <c r="B8" s="8"/>
      <c r="C8" s="6" t="s">
        <v>68</v>
      </c>
      <c r="J8" s="6"/>
      <c r="K8" s="6"/>
      <c r="L8" s="6"/>
      <c r="M8" s="6"/>
      <c r="N8" s="6"/>
    </row>
    <row r="9" spans="2:14" ht="12.75">
      <c r="B9" s="8"/>
      <c r="C9" s="6" t="s">
        <v>64</v>
      </c>
      <c r="J9" s="6"/>
      <c r="K9" s="6"/>
      <c r="L9" s="6"/>
      <c r="M9" s="6"/>
      <c r="N9" s="6"/>
    </row>
    <row r="10" spans="2:14" ht="12.75">
      <c r="B10" s="8" t="s">
        <v>6</v>
      </c>
      <c r="C10" s="6" t="s">
        <v>113</v>
      </c>
      <c r="J10" s="6"/>
      <c r="K10" s="6"/>
      <c r="L10" s="6"/>
      <c r="M10" s="6"/>
      <c r="N10" s="6"/>
    </row>
    <row r="11" spans="2:14" ht="12.75">
      <c r="B11" s="8"/>
      <c r="C11" s="6" t="s">
        <v>54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12.75">
      <c r="B12" s="8"/>
      <c r="C12" s="6" t="s">
        <v>55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2.75">
      <c r="B13" s="8"/>
      <c r="C13" s="6" t="s">
        <v>56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8"/>
      <c r="C14" s="6" t="s">
        <v>57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8" t="s">
        <v>74</v>
      </c>
      <c r="C15" s="6" t="s">
        <v>84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2.75">
      <c r="B16" s="234" t="s">
        <v>283</v>
      </c>
      <c r="C16" s="9" t="s">
        <v>284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14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4:14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4:14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4:14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4:14" ht="12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2.75"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.75"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0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265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86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75"/>
      <c r="G6" s="275"/>
      <c r="H6" s="275"/>
    </row>
    <row r="7" spans="2:14" ht="12.75">
      <c r="B7" s="64"/>
      <c r="C7" s="36">
        <v>1</v>
      </c>
      <c r="D7" s="60" t="s">
        <v>114</v>
      </c>
      <c r="E7" s="88" t="s">
        <v>115</v>
      </c>
      <c r="F7" s="227">
        <f>Cene!$C$34</f>
        <v>0</v>
      </c>
      <c r="G7" s="225">
        <v>1860</v>
      </c>
      <c r="H7" s="225">
        <v>1860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07">
        <v>1</v>
      </c>
      <c r="N7" s="61">
        <f aca="true" t="shared" si="2" ref="N7:N19">M7*F7</f>
        <v>0</v>
      </c>
    </row>
    <row r="8" spans="2:14" ht="12.75">
      <c r="B8" s="64"/>
      <c r="C8" s="36">
        <v>2</v>
      </c>
      <c r="D8" s="60" t="s">
        <v>116</v>
      </c>
      <c r="E8" s="88" t="s">
        <v>115</v>
      </c>
      <c r="F8" s="226">
        <f>Cene!$C$35</f>
        <v>0</v>
      </c>
      <c r="G8" s="226">
        <v>729</v>
      </c>
      <c r="H8" s="226">
        <v>729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07"/>
      <c r="N8" s="61">
        <f t="shared" si="2"/>
        <v>0</v>
      </c>
    </row>
    <row r="9" spans="2:14" ht="12.75">
      <c r="B9" s="64"/>
      <c r="C9" s="36">
        <v>3</v>
      </c>
      <c r="D9" s="60" t="s">
        <v>181</v>
      </c>
      <c r="E9" s="88" t="s">
        <v>118</v>
      </c>
      <c r="F9" s="227">
        <f>Cene!$C$7</f>
        <v>0</v>
      </c>
      <c r="G9" s="227">
        <v>77</v>
      </c>
      <c r="H9" s="227">
        <v>77</v>
      </c>
      <c r="I9" s="99"/>
      <c r="J9" s="52">
        <f t="shared" si="0"/>
        <v>0</v>
      </c>
      <c r="K9" s="107">
        <v>15</v>
      </c>
      <c r="L9" s="61">
        <f t="shared" si="1"/>
        <v>0</v>
      </c>
      <c r="M9" s="107">
        <v>40</v>
      </c>
      <c r="N9" s="61">
        <f t="shared" si="2"/>
        <v>0</v>
      </c>
    </row>
    <row r="10" spans="2:14" ht="12.75">
      <c r="B10" s="64"/>
      <c r="C10" s="36">
        <v>4</v>
      </c>
      <c r="D10" s="60" t="s">
        <v>119</v>
      </c>
      <c r="E10" s="88" t="s">
        <v>115</v>
      </c>
      <c r="F10" s="227">
        <f>Cene!$C$28</f>
        <v>0</v>
      </c>
      <c r="G10" s="227">
        <v>26000</v>
      </c>
      <c r="H10" s="227">
        <v>26000</v>
      </c>
      <c r="I10" s="221">
        <v>1</v>
      </c>
      <c r="J10" s="52">
        <f t="shared" si="0"/>
        <v>0</v>
      </c>
      <c r="K10" s="107"/>
      <c r="L10" s="61">
        <f t="shared" si="1"/>
        <v>0</v>
      </c>
      <c r="M10" s="107"/>
      <c r="N10" s="61">
        <f t="shared" si="2"/>
        <v>0</v>
      </c>
    </row>
    <row r="11" spans="2:14" ht="12.75">
      <c r="B11" s="64"/>
      <c r="C11" s="36">
        <v>5</v>
      </c>
      <c r="D11" s="60" t="s">
        <v>120</v>
      </c>
      <c r="E11" s="88" t="s">
        <v>115</v>
      </c>
      <c r="F11" s="227">
        <f>Cene!$C$5</f>
        <v>0</v>
      </c>
      <c r="G11" s="227">
        <v>6000</v>
      </c>
      <c r="H11" s="227">
        <v>6000</v>
      </c>
      <c r="I11" s="99">
        <v>3</v>
      </c>
      <c r="J11" s="52">
        <f t="shared" si="0"/>
        <v>0</v>
      </c>
      <c r="K11" s="107"/>
      <c r="L11" s="61">
        <f t="shared" si="1"/>
        <v>0</v>
      </c>
      <c r="M11" s="107"/>
      <c r="N11" s="61">
        <f t="shared" si="2"/>
        <v>0</v>
      </c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9</v>
      </c>
      <c r="J12" s="52">
        <f t="shared" si="0"/>
        <v>0</v>
      </c>
      <c r="K12" s="107"/>
      <c r="L12" s="61">
        <f t="shared" si="1"/>
        <v>0</v>
      </c>
      <c r="M12" s="107"/>
      <c r="N12" s="61">
        <f t="shared" si="2"/>
        <v>0</v>
      </c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Cene!$C$18</f>
        <v>0</v>
      </c>
      <c r="G13" s="227">
        <v>1000</v>
      </c>
      <c r="H13" s="227">
        <v>1000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07">
        <v>1</v>
      </c>
      <c r="N13" s="61">
        <f t="shared" si="2"/>
        <v>0</v>
      </c>
    </row>
    <row r="14" spans="2:14" ht="12.75">
      <c r="B14" s="64"/>
      <c r="C14" s="36">
        <v>8</v>
      </c>
      <c r="D14" s="60" t="s">
        <v>124</v>
      </c>
      <c r="E14" s="88" t="s">
        <v>115</v>
      </c>
      <c r="F14" s="227">
        <f>Cene!$C$23</f>
        <v>0</v>
      </c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07">
        <v>1</v>
      </c>
      <c r="N14" s="61">
        <f t="shared" si="2"/>
        <v>0</v>
      </c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07"/>
      <c r="N15" s="61">
        <f t="shared" si="2"/>
        <v>0</v>
      </c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>I16*F16</f>
        <v>0</v>
      </c>
      <c r="K16" s="107"/>
      <c r="L16" s="61">
        <f>K16*F16</f>
        <v>0</v>
      </c>
      <c r="M16" s="107"/>
      <c r="N16" s="61">
        <f>M16*F16</f>
        <v>0</v>
      </c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07"/>
      <c r="N17" s="61">
        <f>M17*F17</f>
        <v>0</v>
      </c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07"/>
      <c r="N18" s="61">
        <f t="shared" si="2"/>
        <v>0</v>
      </c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07"/>
      <c r="N19" s="61">
        <f t="shared" si="2"/>
        <v>0</v>
      </c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76"/>
      <c r="N20" s="52">
        <f>SUM(N7:N19)</f>
        <v>0</v>
      </c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52">
        <f>N20/40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15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156">
        <f aca="true" t="shared" si="3" ref="J24:J31">I24*F24</f>
        <v>0</v>
      </c>
      <c r="K24" s="157"/>
      <c r="L24" s="156">
        <f aca="true" t="shared" si="4" ref="L24:L31">K24*F24</f>
        <v>0</v>
      </c>
      <c r="M24" s="157"/>
      <c r="N24" s="158">
        <f aca="true" t="shared" si="5" ref="N24:N31">M24*F24</f>
        <v>0</v>
      </c>
    </row>
    <row r="25" spans="2:14" ht="12.75">
      <c r="B25" s="64"/>
      <c r="C25" s="147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156">
        <f t="shared" si="3"/>
        <v>0</v>
      </c>
      <c r="K25" s="159"/>
      <c r="L25" s="156">
        <f t="shared" si="4"/>
        <v>0</v>
      </c>
      <c r="M25" s="159"/>
      <c r="N25" s="156">
        <f t="shared" si="5"/>
        <v>0</v>
      </c>
    </row>
    <row r="26" spans="2:14" ht="76.5">
      <c r="B26" s="64"/>
      <c r="C26" s="147">
        <v>3</v>
      </c>
      <c r="D26" s="148" t="s">
        <v>146</v>
      </c>
      <c r="E26" s="161" t="s">
        <v>53</v>
      </c>
      <c r="F26" s="230">
        <f>Cene!$C$43</f>
        <v>0</v>
      </c>
      <c r="G26" s="149"/>
      <c r="H26" s="149"/>
      <c r="I26" s="150">
        <v>24</v>
      </c>
      <c r="J26" s="156">
        <f t="shared" si="3"/>
        <v>0</v>
      </c>
      <c r="K26" s="159"/>
      <c r="L26" s="156">
        <f t="shared" si="4"/>
        <v>0</v>
      </c>
      <c r="M26" s="159">
        <v>16</v>
      </c>
      <c r="N26" s="156">
        <f t="shared" si="5"/>
        <v>0</v>
      </c>
    </row>
    <row r="27" spans="2:14" ht="12.75">
      <c r="B27" s="64"/>
      <c r="C27" s="147">
        <v>4</v>
      </c>
      <c r="D27" s="49" t="s">
        <v>144</v>
      </c>
      <c r="E27" s="88" t="s">
        <v>53</v>
      </c>
      <c r="F27" s="231">
        <f>Cene!$C$43</f>
        <v>0</v>
      </c>
      <c r="G27" s="98"/>
      <c r="H27" s="98"/>
      <c r="I27" s="171">
        <v>2</v>
      </c>
      <c r="J27" s="156">
        <f t="shared" si="3"/>
        <v>0</v>
      </c>
      <c r="K27" s="159"/>
      <c r="L27" s="156">
        <f t="shared" si="4"/>
        <v>0</v>
      </c>
      <c r="M27" s="159"/>
      <c r="N27" s="156">
        <f t="shared" si="5"/>
        <v>0</v>
      </c>
    </row>
    <row r="28" spans="2:14" ht="12.75">
      <c r="B28" s="64"/>
      <c r="C28" s="147">
        <v>5</v>
      </c>
      <c r="D28" s="160" t="s">
        <v>145</v>
      </c>
      <c r="E28" s="161" t="s">
        <v>53</v>
      </c>
      <c r="F28" s="229">
        <f>Cene!$C$43</f>
        <v>0</v>
      </c>
      <c r="G28" s="68"/>
      <c r="H28" s="68"/>
      <c r="I28" s="150"/>
      <c r="J28" s="156">
        <f t="shared" si="3"/>
        <v>0</v>
      </c>
      <c r="K28" s="159"/>
      <c r="L28" s="156">
        <f t="shared" si="4"/>
        <v>0</v>
      </c>
      <c r="M28" s="159">
        <v>4</v>
      </c>
      <c r="N28" s="156">
        <f t="shared" si="5"/>
        <v>0</v>
      </c>
    </row>
    <row r="29" spans="2:14" ht="12.75">
      <c r="B29" s="64"/>
      <c r="C29" s="147">
        <v>6</v>
      </c>
      <c r="D29" s="160"/>
      <c r="E29" s="161"/>
      <c r="F29" s="232"/>
      <c r="G29" s="68"/>
      <c r="H29" s="68"/>
      <c r="I29" s="150"/>
      <c r="J29" s="156">
        <f t="shared" si="3"/>
        <v>0</v>
      </c>
      <c r="K29" s="159"/>
      <c r="L29" s="156">
        <f t="shared" si="4"/>
        <v>0</v>
      </c>
      <c r="M29" s="159"/>
      <c r="N29" s="156">
        <f t="shared" si="5"/>
        <v>0</v>
      </c>
    </row>
    <row r="30" spans="2:14" ht="12.75">
      <c r="B30" s="64"/>
      <c r="C30" s="147">
        <v>7</v>
      </c>
      <c r="D30" s="160"/>
      <c r="E30" s="161"/>
      <c r="F30" s="232"/>
      <c r="G30" s="68"/>
      <c r="H30" s="68"/>
      <c r="I30" s="150"/>
      <c r="J30" s="156">
        <f t="shared" si="3"/>
        <v>0</v>
      </c>
      <c r="K30" s="159"/>
      <c r="L30" s="156">
        <f t="shared" si="4"/>
        <v>0</v>
      </c>
      <c r="M30" s="159"/>
      <c r="N30" s="156">
        <f t="shared" si="5"/>
        <v>0</v>
      </c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3"/>
        <v>0</v>
      </c>
      <c r="K31" s="107"/>
      <c r="L31" s="52">
        <f t="shared" si="4"/>
        <v>0</v>
      </c>
      <c r="M31" s="107"/>
      <c r="N31" s="52">
        <f t="shared" si="5"/>
        <v>0</v>
      </c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76"/>
      <c r="N32" s="52">
        <f>SUM(N24:N31)</f>
        <v>0</v>
      </c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52">
        <f>N32/40</f>
        <v>0</v>
      </c>
    </row>
    <row r="34" spans="3:13" ht="12.75">
      <c r="C34" s="35"/>
      <c r="D34" t="s">
        <v>48</v>
      </c>
      <c r="E34" s="35"/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07"/>
      <c r="N35" s="52">
        <f>M35*F35</f>
        <v>0</v>
      </c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07">
        <v>2</v>
      </c>
      <c r="N36" s="52">
        <f>M36*F36</f>
        <v>0</v>
      </c>
    </row>
    <row r="37" spans="3:14" ht="12.75">
      <c r="C37" s="36">
        <v>3</v>
      </c>
      <c r="D37" s="48" t="s">
        <v>170</v>
      </c>
      <c r="E37" s="50" t="s">
        <v>53</v>
      </c>
      <c r="F37" s="229">
        <f>Cene!$C$52</f>
        <v>0</v>
      </c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07">
        <v>2</v>
      </c>
      <c r="N37" s="52">
        <f>M37*F37</f>
        <v>0</v>
      </c>
    </row>
    <row r="38" spans="3:14" ht="12.75">
      <c r="C38" s="36">
        <v>4</v>
      </c>
      <c r="D38" s="48" t="s">
        <v>170</v>
      </c>
      <c r="E38" s="50" t="s">
        <v>171</v>
      </c>
      <c r="F38" s="233">
        <f>Cene!$C$51</f>
        <v>0</v>
      </c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07">
        <v>50</v>
      </c>
      <c r="N38" s="52">
        <f>M38*F38</f>
        <v>0</v>
      </c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07"/>
      <c r="N39" s="52">
        <f>M39*F39</f>
        <v>0</v>
      </c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0"/>
      <c r="N40" s="52">
        <f>SUM(N35:N39)</f>
        <v>0</v>
      </c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52">
        <f>N40/40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43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43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6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43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4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Г11A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3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2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64"/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F18:H18"/>
    <mergeCell ref="F19:H19"/>
    <mergeCell ref="C56:F56"/>
    <mergeCell ref="C3:D4"/>
    <mergeCell ref="E3:E4"/>
    <mergeCell ref="F3:H5"/>
    <mergeCell ref="M3:N4"/>
    <mergeCell ref="F6:H6"/>
    <mergeCell ref="D54:E54"/>
    <mergeCell ref="D55:E55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266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88" t="s">
        <v>115</v>
      </c>
      <c r="F7" s="227">
        <f>Cene!$C$25</f>
        <v>0</v>
      </c>
      <c r="G7" s="225">
        <v>11000</v>
      </c>
      <c r="H7" s="225">
        <v>11000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Cene!$C$28</f>
        <v>0</v>
      </c>
      <c r="G8" s="226">
        <v>26000</v>
      </c>
      <c r="H8" s="226">
        <v>26000</v>
      </c>
      <c r="I8" s="221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120</v>
      </c>
      <c r="E9" s="88" t="s">
        <v>115</v>
      </c>
      <c r="F9" s="227">
        <f>Cene!$C$5</f>
        <v>0</v>
      </c>
      <c r="G9" s="227">
        <v>6000</v>
      </c>
      <c r="H9" s="227">
        <v>6000</v>
      </c>
      <c r="I9" s="99">
        <v>3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166</v>
      </c>
      <c r="E10" s="88" t="s">
        <v>118</v>
      </c>
      <c r="F10" s="227">
        <f>Cene!$C$10</f>
        <v>0</v>
      </c>
      <c r="G10" s="227">
        <v>300</v>
      </c>
      <c r="H10" s="227">
        <v>300</v>
      </c>
      <c r="I10" s="99"/>
      <c r="J10" s="52">
        <f t="shared" si="0"/>
        <v>0</v>
      </c>
      <c r="K10" s="107">
        <v>15</v>
      </c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60" t="s">
        <v>167</v>
      </c>
      <c r="E11" s="88" t="s">
        <v>118</v>
      </c>
      <c r="F11" s="227">
        <f>Cene!$C$14</f>
        <v>0</v>
      </c>
      <c r="G11" s="227">
        <v>300</v>
      </c>
      <c r="H11" s="227">
        <v>300</v>
      </c>
      <c r="I11" s="99">
        <v>10</v>
      </c>
      <c r="J11" s="52">
        <f t="shared" si="0"/>
        <v>0</v>
      </c>
      <c r="K11" s="107"/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9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Cene!$C$18</f>
        <v>0</v>
      </c>
      <c r="G13" s="227">
        <v>1000</v>
      </c>
      <c r="H13" s="227">
        <v>1000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/>
      <c r="E14" s="88"/>
      <c r="F14" s="227"/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 t="shared" si="0"/>
        <v>0</v>
      </c>
      <c r="K16" s="107"/>
      <c r="L16" s="61">
        <f t="shared" si="1"/>
        <v>0</v>
      </c>
      <c r="M16" s="112"/>
      <c r="N16" s="139"/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>I18*F18</f>
        <v>0</v>
      </c>
      <c r="K18" s="107"/>
      <c r="L18" s="61">
        <f>K18*F18</f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2" ref="J24:J31">I24*F24</f>
        <v>0</v>
      </c>
      <c r="K24" s="109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2"/>
        <v>0</v>
      </c>
      <c r="K25" s="107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62" t="s">
        <v>147</v>
      </c>
      <c r="E26" s="88" t="s">
        <v>118</v>
      </c>
      <c r="F26" s="230">
        <f>Cene!$C$44</f>
        <v>0</v>
      </c>
      <c r="G26" s="149"/>
      <c r="H26" s="149"/>
      <c r="I26" s="99"/>
      <c r="J26" s="52">
        <f t="shared" si="2"/>
        <v>0</v>
      </c>
      <c r="K26" s="107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60" t="s">
        <v>135</v>
      </c>
      <c r="E27" s="88" t="s">
        <v>136</v>
      </c>
      <c r="F27" s="231">
        <f>Cene!$C$45</f>
        <v>0</v>
      </c>
      <c r="G27" s="98"/>
      <c r="H27" s="98"/>
      <c r="I27" s="99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150">
        <v>24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144</v>
      </c>
      <c r="E29" s="88" t="s">
        <v>53</v>
      </c>
      <c r="F29" s="232">
        <f>Cene!$C$43</f>
        <v>0</v>
      </c>
      <c r="G29" s="68"/>
      <c r="H29" s="68"/>
      <c r="I29" s="238">
        <v>2</v>
      </c>
      <c r="J29" s="52">
        <f t="shared" si="2"/>
        <v>0</v>
      </c>
      <c r="K29" s="107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99"/>
      <c r="J30" s="52">
        <f t="shared" si="2"/>
        <v>0</v>
      </c>
      <c r="K30" s="107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2"/>
        <v>0</v>
      </c>
      <c r="K31" s="107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/>
      <c r="E35" s="88"/>
      <c r="F35" s="233"/>
      <c r="G35" s="66"/>
      <c r="H35" s="66"/>
      <c r="I35" s="99"/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/>
      <c r="E36" s="88"/>
      <c r="F36" s="231"/>
      <c r="G36" s="66"/>
      <c r="H36" s="66"/>
      <c r="I36" s="99"/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6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Г12A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3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F18:H18"/>
    <mergeCell ref="F19:H19"/>
    <mergeCell ref="C56:F56"/>
    <mergeCell ref="C3:D4"/>
    <mergeCell ref="E3:E4"/>
    <mergeCell ref="F3:H5"/>
    <mergeCell ref="M3:N4"/>
    <mergeCell ref="F6:H6"/>
    <mergeCell ref="D54:E54"/>
    <mergeCell ref="D55:E55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C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267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272</v>
      </c>
      <c r="E7" s="88" t="s">
        <v>115</v>
      </c>
      <c r="F7" s="227">
        <f>Cene!$C$36</f>
        <v>0</v>
      </c>
      <c r="G7" s="225">
        <v>1200</v>
      </c>
      <c r="H7" s="225">
        <v>1200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133</v>
      </c>
      <c r="E8" s="88" t="s">
        <v>115</v>
      </c>
      <c r="F8" s="226">
        <f>Cene!$C$25</f>
        <v>0</v>
      </c>
      <c r="G8" s="226">
        <v>11000</v>
      </c>
      <c r="H8" s="226">
        <v>11000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119</v>
      </c>
      <c r="E9" s="88" t="s">
        <v>115</v>
      </c>
      <c r="F9" s="227">
        <f>Cene!$C$28</f>
        <v>0</v>
      </c>
      <c r="G9" s="227">
        <v>26000</v>
      </c>
      <c r="H9" s="227">
        <v>26000</v>
      </c>
      <c r="I9" s="221">
        <v>1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120</v>
      </c>
      <c r="E10" s="88" t="s">
        <v>115</v>
      </c>
      <c r="F10" s="227">
        <f>Cene!$C$5</f>
        <v>0</v>
      </c>
      <c r="G10" s="227">
        <v>6000</v>
      </c>
      <c r="H10" s="227">
        <v>6000</v>
      </c>
      <c r="I10" s="99">
        <v>3</v>
      </c>
      <c r="J10" s="52">
        <f t="shared" si="0"/>
        <v>0</v>
      </c>
      <c r="K10" s="107"/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9" t="s">
        <v>185</v>
      </c>
      <c r="E11" s="88" t="s">
        <v>118</v>
      </c>
      <c r="F11" s="227">
        <f>Cene!$C$10</f>
        <v>0</v>
      </c>
      <c r="G11" s="227">
        <v>300</v>
      </c>
      <c r="H11" s="227">
        <v>300</v>
      </c>
      <c r="I11" s="99">
        <v>7</v>
      </c>
      <c r="J11" s="52">
        <f t="shared" si="0"/>
        <v>0</v>
      </c>
      <c r="K11" s="107">
        <v>15</v>
      </c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138</v>
      </c>
      <c r="E12" s="88" t="s">
        <v>115</v>
      </c>
      <c r="F12" s="227">
        <f>Cene!$C$16</f>
        <v>0</v>
      </c>
      <c r="G12" s="227">
        <v>1500</v>
      </c>
      <c r="H12" s="227">
        <v>1500</v>
      </c>
      <c r="I12" s="99">
        <v>1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165</v>
      </c>
      <c r="E13" s="88" t="s">
        <v>118</v>
      </c>
      <c r="F13" s="227">
        <f>Cene!$C$14</f>
        <v>0</v>
      </c>
      <c r="G13" s="227">
        <v>300</v>
      </c>
      <c r="H13" s="227">
        <v>300</v>
      </c>
      <c r="I13" s="99">
        <v>10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 t="s">
        <v>121</v>
      </c>
      <c r="E14" s="88" t="s">
        <v>115</v>
      </c>
      <c r="F14" s="227">
        <f>Cene!$C$33</f>
        <v>0</v>
      </c>
      <c r="G14" s="227">
        <v>460</v>
      </c>
      <c r="H14" s="227">
        <v>460</v>
      </c>
      <c r="I14" s="99">
        <v>9</v>
      </c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 t="s">
        <v>122</v>
      </c>
      <c r="E15" s="50" t="s">
        <v>123</v>
      </c>
      <c r="F15" s="227">
        <f>Cene!$C$18</f>
        <v>0</v>
      </c>
      <c r="G15" s="227">
        <v>1000</v>
      </c>
      <c r="H15" s="227">
        <v>1000</v>
      </c>
      <c r="I15" s="99">
        <v>1</v>
      </c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 t="s">
        <v>162</v>
      </c>
      <c r="E16" s="50" t="s">
        <v>152</v>
      </c>
      <c r="F16" s="228">
        <f>Cene!$C$38</f>
        <v>0</v>
      </c>
      <c r="G16" s="228">
        <v>240</v>
      </c>
      <c r="H16" s="228">
        <v>240</v>
      </c>
      <c r="I16" s="99">
        <v>16</v>
      </c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 t="s">
        <v>164</v>
      </c>
      <c r="E17" s="50" t="s">
        <v>115</v>
      </c>
      <c r="F17" s="228">
        <f>Cene!$C$40</f>
        <v>0</v>
      </c>
      <c r="G17" s="228">
        <v>400</v>
      </c>
      <c r="H17" s="228">
        <v>400</v>
      </c>
      <c r="I17" s="99">
        <v>3</v>
      </c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 t="s">
        <v>163</v>
      </c>
      <c r="E18" s="50" t="s">
        <v>154</v>
      </c>
      <c r="F18" s="283">
        <f>Cene!$C$39</f>
        <v>0</v>
      </c>
      <c r="G18" s="283">
        <v>90</v>
      </c>
      <c r="H18" s="283">
        <v>90</v>
      </c>
      <c r="I18" s="99">
        <v>1</v>
      </c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2" ref="J24:J31">I24*F24</f>
        <v>0</v>
      </c>
      <c r="K24" s="109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2"/>
        <v>0</v>
      </c>
      <c r="K25" s="107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62" t="s">
        <v>147</v>
      </c>
      <c r="E26" s="88" t="s">
        <v>118</v>
      </c>
      <c r="F26" s="230">
        <f>Cene!$C$44</f>
        <v>0</v>
      </c>
      <c r="G26" s="149"/>
      <c r="H26" s="149"/>
      <c r="I26" s="99"/>
      <c r="J26" s="52">
        <f t="shared" si="2"/>
        <v>0</v>
      </c>
      <c r="K26" s="107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60" t="s">
        <v>135</v>
      </c>
      <c r="E27" s="88" t="s">
        <v>136</v>
      </c>
      <c r="F27" s="231">
        <f>Cene!$C$45</f>
        <v>0</v>
      </c>
      <c r="G27" s="98"/>
      <c r="H27" s="98"/>
      <c r="I27" s="99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150">
        <v>24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144</v>
      </c>
      <c r="E29" s="88" t="s">
        <v>53</v>
      </c>
      <c r="F29" s="232">
        <f>Cene!$C$43</f>
        <v>0</v>
      </c>
      <c r="G29" s="68"/>
      <c r="H29" s="68"/>
      <c r="I29" s="171">
        <v>2</v>
      </c>
      <c r="J29" s="52">
        <f t="shared" si="2"/>
        <v>0</v>
      </c>
      <c r="K29" s="107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49" t="s">
        <v>156</v>
      </c>
      <c r="E30" s="88" t="s">
        <v>53</v>
      </c>
      <c r="F30" s="232">
        <f>Cene!$C$43</f>
        <v>0</v>
      </c>
      <c r="G30" s="68"/>
      <c r="H30" s="68"/>
      <c r="I30" s="99">
        <v>8</v>
      </c>
      <c r="J30" s="52">
        <f t="shared" si="2"/>
        <v>0</v>
      </c>
      <c r="K30" s="107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49" t="s">
        <v>157</v>
      </c>
      <c r="E31" s="88" t="s">
        <v>53</v>
      </c>
      <c r="F31" s="232">
        <f>Cene!$C$43</f>
        <v>0</v>
      </c>
      <c r="G31" s="68"/>
      <c r="H31" s="68"/>
      <c r="I31" s="99">
        <v>1.5</v>
      </c>
      <c r="J31" s="52">
        <f t="shared" si="2"/>
        <v>0</v>
      </c>
      <c r="K31" s="107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6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Г13A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3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F18:H18"/>
    <mergeCell ref="F19:H19"/>
    <mergeCell ref="C56:F56"/>
    <mergeCell ref="C3:D4"/>
    <mergeCell ref="E3:E4"/>
    <mergeCell ref="F3:H5"/>
    <mergeCell ref="M3:N4"/>
    <mergeCell ref="F6:H6"/>
    <mergeCell ref="D54:E54"/>
    <mergeCell ref="D55:E55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ignoredErrors>
    <ignoredError sqref="F12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0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24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86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26.25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75"/>
      <c r="G6" s="275"/>
      <c r="H6" s="275"/>
    </row>
    <row r="7" spans="2:14" ht="12.75">
      <c r="B7" s="64"/>
      <c r="C7" s="36">
        <v>1</v>
      </c>
      <c r="D7" s="60" t="s">
        <v>114</v>
      </c>
      <c r="E7" s="88" t="s">
        <v>115</v>
      </c>
      <c r="F7" s="227">
        <f>Cene!$C$34</f>
        <v>0</v>
      </c>
      <c r="G7" s="225">
        <v>1860</v>
      </c>
      <c r="H7" s="225">
        <v>1860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07">
        <v>1</v>
      </c>
      <c r="N7" s="61">
        <f aca="true" t="shared" si="2" ref="N7:N19">M7*F7</f>
        <v>0</v>
      </c>
    </row>
    <row r="8" spans="2:14" ht="12.75">
      <c r="B8" s="64"/>
      <c r="C8" s="36">
        <v>2</v>
      </c>
      <c r="D8" s="60" t="s">
        <v>116</v>
      </c>
      <c r="E8" s="88" t="s">
        <v>115</v>
      </c>
      <c r="F8" s="226">
        <f>Cene!$C$35</f>
        <v>0</v>
      </c>
      <c r="G8" s="226">
        <v>729</v>
      </c>
      <c r="H8" s="226">
        <v>729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07"/>
      <c r="N8" s="61">
        <f t="shared" si="2"/>
        <v>0</v>
      </c>
    </row>
    <row r="9" spans="2:14" ht="12.75">
      <c r="B9" s="64"/>
      <c r="C9" s="36">
        <v>3</v>
      </c>
      <c r="D9" s="60" t="s">
        <v>181</v>
      </c>
      <c r="E9" s="88" t="s">
        <v>118</v>
      </c>
      <c r="F9" s="227">
        <f>Cene!$C$7</f>
        <v>0</v>
      </c>
      <c r="G9" s="227">
        <v>77</v>
      </c>
      <c r="H9" s="227">
        <v>77</v>
      </c>
      <c r="I9" s="99"/>
      <c r="J9" s="52">
        <f t="shared" si="0"/>
        <v>0</v>
      </c>
      <c r="K9" s="107">
        <v>15</v>
      </c>
      <c r="L9" s="61">
        <f t="shared" si="1"/>
        <v>0</v>
      </c>
      <c r="M9" s="107">
        <v>40</v>
      </c>
      <c r="N9" s="61">
        <f t="shared" si="2"/>
        <v>0</v>
      </c>
    </row>
    <row r="10" spans="2:14" ht="12.75">
      <c r="B10" s="64"/>
      <c r="C10" s="36">
        <v>4</v>
      </c>
      <c r="D10" s="60" t="s">
        <v>119</v>
      </c>
      <c r="E10" s="88" t="s">
        <v>115</v>
      </c>
      <c r="F10" s="227">
        <f>Cene!$C$29</f>
        <v>0</v>
      </c>
      <c r="G10" s="227">
        <v>26000</v>
      </c>
      <c r="H10" s="227">
        <v>26000</v>
      </c>
      <c r="I10" s="221">
        <v>1</v>
      </c>
      <c r="J10" s="52">
        <f t="shared" si="0"/>
        <v>0</v>
      </c>
      <c r="K10" s="107"/>
      <c r="L10" s="61">
        <f t="shared" si="1"/>
        <v>0</v>
      </c>
      <c r="M10" s="107"/>
      <c r="N10" s="61">
        <f t="shared" si="2"/>
        <v>0</v>
      </c>
    </row>
    <row r="11" spans="2:14" ht="12.75">
      <c r="B11" s="64"/>
      <c r="C11" s="36">
        <v>5</v>
      </c>
      <c r="D11" s="60" t="s">
        <v>120</v>
      </c>
      <c r="E11" s="88" t="s">
        <v>115</v>
      </c>
      <c r="F11" s="227">
        <f>Cene!$C$5</f>
        <v>0</v>
      </c>
      <c r="G11" s="227">
        <v>6000</v>
      </c>
      <c r="H11" s="227">
        <v>6000</v>
      </c>
      <c r="I11" s="99">
        <v>6</v>
      </c>
      <c r="J11" s="52">
        <f t="shared" si="0"/>
        <v>0</v>
      </c>
      <c r="K11" s="107"/>
      <c r="L11" s="61">
        <f t="shared" si="1"/>
        <v>0</v>
      </c>
      <c r="M11" s="107"/>
      <c r="N11" s="61">
        <f t="shared" si="2"/>
        <v>0</v>
      </c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18</v>
      </c>
      <c r="J12" s="52">
        <f t="shared" si="0"/>
        <v>0</v>
      </c>
      <c r="K12" s="107"/>
      <c r="L12" s="61">
        <f t="shared" si="1"/>
        <v>0</v>
      </c>
      <c r="M12" s="107"/>
      <c r="N12" s="61">
        <f t="shared" si="2"/>
        <v>0</v>
      </c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Cene!$C$18</f>
        <v>0</v>
      </c>
      <c r="G13" s="227">
        <v>1000</v>
      </c>
      <c r="H13" s="227">
        <v>1000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07">
        <v>1</v>
      </c>
      <c r="N13" s="61">
        <f t="shared" si="2"/>
        <v>0</v>
      </c>
    </row>
    <row r="14" spans="2:14" ht="12.75">
      <c r="B14" s="64"/>
      <c r="C14" s="36">
        <v>8</v>
      </c>
      <c r="D14" s="60" t="s">
        <v>124</v>
      </c>
      <c r="E14" s="88" t="s">
        <v>115</v>
      </c>
      <c r="F14" s="227">
        <f>Cene!$C$23</f>
        <v>0</v>
      </c>
      <c r="G14" s="227">
        <v>9570</v>
      </c>
      <c r="H14" s="227">
        <v>9570</v>
      </c>
      <c r="I14" s="99"/>
      <c r="J14" s="52">
        <f t="shared" si="0"/>
        <v>0</v>
      </c>
      <c r="K14" s="107"/>
      <c r="L14" s="61">
        <f t="shared" si="1"/>
        <v>0</v>
      </c>
      <c r="M14" s="107">
        <v>1</v>
      </c>
      <c r="N14" s="61">
        <f t="shared" si="2"/>
        <v>0</v>
      </c>
    </row>
    <row r="15" spans="2:14" ht="12.75">
      <c r="B15" s="64"/>
      <c r="C15" s="36">
        <v>9</v>
      </c>
      <c r="D15" s="48"/>
      <c r="E15" s="50"/>
      <c r="F15" s="227"/>
      <c r="G15" s="227">
        <v>10000</v>
      </c>
      <c r="H15" s="227">
        <v>10000</v>
      </c>
      <c r="I15" s="99"/>
      <c r="J15" s="52">
        <f t="shared" si="0"/>
        <v>0</v>
      </c>
      <c r="K15" s="107"/>
      <c r="L15" s="61">
        <f t="shared" si="1"/>
        <v>0</v>
      </c>
      <c r="M15" s="107"/>
      <c r="N15" s="61">
        <f t="shared" si="2"/>
        <v>0</v>
      </c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>I16*F16</f>
        <v>0</v>
      </c>
      <c r="K16" s="107"/>
      <c r="L16" s="61">
        <f>K16*F16</f>
        <v>0</v>
      </c>
      <c r="M16" s="107"/>
      <c r="N16" s="61">
        <f>M16*F16</f>
        <v>0</v>
      </c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07"/>
      <c r="N17" s="61">
        <f>M17*F17</f>
        <v>0</v>
      </c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07"/>
      <c r="N18" s="61">
        <f t="shared" si="2"/>
        <v>0</v>
      </c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07"/>
      <c r="N19" s="61">
        <f t="shared" si="2"/>
        <v>0</v>
      </c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84"/>
      <c r="J20" s="94">
        <f>SUM(J7:J19)</f>
        <v>0</v>
      </c>
      <c r="K20" s="76"/>
      <c r="L20" s="91">
        <f>SUM(L7:L19)</f>
        <v>0</v>
      </c>
      <c r="M20" s="76"/>
      <c r="N20" s="52">
        <f>SUM(N7:N19)</f>
        <v>0</v>
      </c>
    </row>
    <row r="21" spans="2:14" ht="12.75">
      <c r="B21" s="78"/>
      <c r="C21" s="77"/>
      <c r="D21" s="69"/>
      <c r="E21" s="77"/>
      <c r="F21" s="77"/>
      <c r="G21" s="77"/>
      <c r="H21" s="77"/>
      <c r="I21" s="185"/>
      <c r="J21" s="74"/>
      <c r="K21" s="76" t="s">
        <v>91</v>
      </c>
      <c r="L21" s="91">
        <f>L20/15</f>
        <v>0</v>
      </c>
      <c r="M21" s="76" t="s">
        <v>91</v>
      </c>
      <c r="N21" s="52">
        <f>N20/40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86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87"/>
      <c r="J23" s="87"/>
      <c r="K23" s="43"/>
      <c r="L23" s="43"/>
      <c r="M23" s="74"/>
      <c r="N23" s="41"/>
    </row>
    <row r="24" spans="2:14" ht="12.75">
      <c r="B24" s="64"/>
      <c r="C24" s="15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156">
        <f aca="true" t="shared" si="3" ref="J24:J31">I24*F24</f>
        <v>0</v>
      </c>
      <c r="K24" s="157"/>
      <c r="L24" s="156">
        <f aca="true" t="shared" si="4" ref="L24:L31">K24*F24</f>
        <v>0</v>
      </c>
      <c r="M24" s="157"/>
      <c r="N24" s="158">
        <f aca="true" t="shared" si="5" ref="N24:N31">M24*F24</f>
        <v>0</v>
      </c>
    </row>
    <row r="25" spans="2:14" ht="12.75">
      <c r="B25" s="64"/>
      <c r="C25" s="147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156">
        <f t="shared" si="3"/>
        <v>0</v>
      </c>
      <c r="K25" s="159"/>
      <c r="L25" s="156">
        <f t="shared" si="4"/>
        <v>0</v>
      </c>
      <c r="M25" s="159"/>
      <c r="N25" s="156">
        <f t="shared" si="5"/>
        <v>0</v>
      </c>
    </row>
    <row r="26" spans="2:14" ht="76.5">
      <c r="B26" s="64"/>
      <c r="C26" s="147">
        <v>3</v>
      </c>
      <c r="D26" s="148" t="s">
        <v>146</v>
      </c>
      <c r="E26" s="161" t="s">
        <v>53</v>
      </c>
      <c r="F26" s="230">
        <f>Cene!$C$43</f>
        <v>0</v>
      </c>
      <c r="G26" s="149"/>
      <c r="H26" s="149"/>
      <c r="I26" s="222">
        <v>36</v>
      </c>
      <c r="J26" s="156">
        <f t="shared" si="3"/>
        <v>0</v>
      </c>
      <c r="K26" s="159"/>
      <c r="L26" s="156">
        <f t="shared" si="4"/>
        <v>0</v>
      </c>
      <c r="M26" s="159">
        <v>16</v>
      </c>
      <c r="N26" s="156">
        <f t="shared" si="5"/>
        <v>0</v>
      </c>
    </row>
    <row r="27" spans="2:14" ht="12.75">
      <c r="B27" s="64"/>
      <c r="C27" s="147">
        <v>4</v>
      </c>
      <c r="D27" s="148" t="s">
        <v>144</v>
      </c>
      <c r="E27" s="161" t="s">
        <v>53</v>
      </c>
      <c r="F27" s="231">
        <f>Cene!$C$43</f>
        <v>0</v>
      </c>
      <c r="G27" s="98"/>
      <c r="H27" s="98"/>
      <c r="I27" s="150">
        <v>2</v>
      </c>
      <c r="J27" s="156">
        <f t="shared" si="3"/>
        <v>0</v>
      </c>
      <c r="K27" s="159"/>
      <c r="L27" s="156">
        <f t="shared" si="4"/>
        <v>0</v>
      </c>
      <c r="M27" s="159"/>
      <c r="N27" s="156">
        <f t="shared" si="5"/>
        <v>0</v>
      </c>
    </row>
    <row r="28" spans="2:14" ht="12.75">
      <c r="B28" s="64"/>
      <c r="C28" s="147">
        <v>5</v>
      </c>
      <c r="D28" s="160" t="s">
        <v>145</v>
      </c>
      <c r="E28" s="161" t="s">
        <v>53</v>
      </c>
      <c r="F28" s="229">
        <f>Cene!$C$43</f>
        <v>0</v>
      </c>
      <c r="G28" s="68"/>
      <c r="H28" s="68"/>
      <c r="I28" s="150"/>
      <c r="J28" s="156">
        <f t="shared" si="3"/>
        <v>0</v>
      </c>
      <c r="K28" s="159"/>
      <c r="L28" s="156">
        <f t="shared" si="4"/>
        <v>0</v>
      </c>
      <c r="M28" s="159">
        <v>4</v>
      </c>
      <c r="N28" s="156">
        <f t="shared" si="5"/>
        <v>0</v>
      </c>
    </row>
    <row r="29" spans="2:14" ht="12.75">
      <c r="B29" s="64"/>
      <c r="C29" s="147">
        <v>6</v>
      </c>
      <c r="D29" s="160"/>
      <c r="E29" s="161"/>
      <c r="F29" s="232"/>
      <c r="G29" s="68"/>
      <c r="H29" s="68"/>
      <c r="I29" s="150"/>
      <c r="J29" s="156">
        <f t="shared" si="3"/>
        <v>0</v>
      </c>
      <c r="K29" s="159"/>
      <c r="L29" s="156">
        <f t="shared" si="4"/>
        <v>0</v>
      </c>
      <c r="M29" s="159"/>
      <c r="N29" s="156">
        <f t="shared" si="5"/>
        <v>0</v>
      </c>
    </row>
    <row r="30" spans="2:14" ht="12.75">
      <c r="B30" s="64"/>
      <c r="C30" s="147">
        <v>7</v>
      </c>
      <c r="D30" s="160"/>
      <c r="E30" s="161"/>
      <c r="F30" s="232"/>
      <c r="G30" s="68"/>
      <c r="H30" s="68"/>
      <c r="I30" s="150"/>
      <c r="J30" s="156">
        <f t="shared" si="3"/>
        <v>0</v>
      </c>
      <c r="K30" s="159"/>
      <c r="L30" s="156">
        <f t="shared" si="4"/>
        <v>0</v>
      </c>
      <c r="M30" s="159"/>
      <c r="N30" s="156">
        <f t="shared" si="5"/>
        <v>0</v>
      </c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3"/>
        <v>0</v>
      </c>
      <c r="K31" s="107"/>
      <c r="L31" s="52">
        <f t="shared" si="4"/>
        <v>0</v>
      </c>
      <c r="M31" s="107"/>
      <c r="N31" s="52">
        <f t="shared" si="5"/>
        <v>0</v>
      </c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84"/>
      <c r="J32" s="52">
        <f>SUM(J24:J31)</f>
        <v>0</v>
      </c>
      <c r="K32" s="41"/>
      <c r="L32" s="52">
        <f>SUM(L24:L31)</f>
        <v>0</v>
      </c>
      <c r="M32" s="76"/>
      <c r="N32" s="52">
        <f>SUM(N24:N31)</f>
        <v>0</v>
      </c>
    </row>
    <row r="33" spans="2:14" ht="12.75">
      <c r="B33" s="64"/>
      <c r="C33" s="75"/>
      <c r="D33" s="43"/>
      <c r="E33" s="74"/>
      <c r="F33" s="74"/>
      <c r="G33" s="74"/>
      <c r="H33" s="74"/>
      <c r="I33" s="187"/>
      <c r="J33" s="73"/>
      <c r="K33" s="76" t="s">
        <v>91</v>
      </c>
      <c r="L33" s="91">
        <f>L32/15</f>
        <v>0</v>
      </c>
      <c r="M33" s="76" t="s">
        <v>91</v>
      </c>
      <c r="N33" s="52">
        <f>N32/40</f>
        <v>0</v>
      </c>
    </row>
    <row r="34" spans="3:13" ht="12.75">
      <c r="C34" s="35"/>
      <c r="D34" t="s">
        <v>48</v>
      </c>
      <c r="E34" s="35"/>
      <c r="I34" s="188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07"/>
      <c r="N35" s="52">
        <f>M35*F35</f>
        <v>0</v>
      </c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07">
        <v>2</v>
      </c>
      <c r="N36" s="52">
        <f>M36*F36</f>
        <v>0</v>
      </c>
    </row>
    <row r="37" spans="3:14" ht="12.75">
      <c r="C37" s="36">
        <v>3</v>
      </c>
      <c r="D37" s="48" t="s">
        <v>170</v>
      </c>
      <c r="E37" s="50" t="s">
        <v>53</v>
      </c>
      <c r="F37" s="229">
        <f>Cene!$C$52</f>
        <v>0</v>
      </c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07">
        <v>2</v>
      </c>
      <c r="N37" s="52">
        <f>M37*F37</f>
        <v>0</v>
      </c>
    </row>
    <row r="38" spans="3:14" ht="12.75">
      <c r="C38" s="36">
        <v>4</v>
      </c>
      <c r="D38" s="48" t="s">
        <v>170</v>
      </c>
      <c r="E38" s="50" t="s">
        <v>171</v>
      </c>
      <c r="F38" s="233">
        <f>Cene!$C$51</f>
        <v>0</v>
      </c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07">
        <v>50</v>
      </c>
      <c r="N38" s="52">
        <f>M38*F38</f>
        <v>0</v>
      </c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07"/>
      <c r="N39" s="52">
        <f>M39*F39</f>
        <v>0</v>
      </c>
    </row>
    <row r="40" spans="3:14" ht="12.75">
      <c r="C40" s="36"/>
      <c r="D40" s="34"/>
      <c r="E40" s="79"/>
      <c r="F40" s="169" t="s">
        <v>60</v>
      </c>
      <c r="G40" s="77"/>
      <c r="H40" s="145"/>
      <c r="I40" s="184"/>
      <c r="J40" s="52">
        <f>SUM(J35:J39)</f>
        <v>0</v>
      </c>
      <c r="K40" s="89"/>
      <c r="L40" s="52">
        <f>SUM(L35:L39)</f>
        <v>0</v>
      </c>
      <c r="M40" s="110"/>
      <c r="N40" s="52">
        <f>SUM(N35:N39)</f>
        <v>0</v>
      </c>
    </row>
    <row r="41" spans="2:14" ht="12.75">
      <c r="B41" s="78"/>
      <c r="C41" s="74"/>
      <c r="D41" s="72"/>
      <c r="E41" s="77"/>
      <c r="F41" s="77"/>
      <c r="G41" s="63"/>
      <c r="H41" s="63"/>
      <c r="I41" s="187"/>
      <c r="J41" s="91"/>
      <c r="K41" s="76" t="s">
        <v>91</v>
      </c>
      <c r="L41" s="52">
        <f>L40/15</f>
        <v>0</v>
      </c>
      <c r="M41" s="76" t="s">
        <v>91</v>
      </c>
      <c r="N41" s="52">
        <f>N40/40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84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43"/>
      <c r="F48" s="74" t="s">
        <v>61</v>
      </c>
      <c r="G48" s="74"/>
      <c r="H48" s="146"/>
      <c r="I48" s="184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43"/>
      <c r="F49" s="74" t="s">
        <v>88</v>
      </c>
      <c r="G49" s="74"/>
      <c r="H49" s="146"/>
      <c r="I49" s="178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165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12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43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4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Г21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6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2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64"/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25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88" t="s">
        <v>115</v>
      </c>
      <c r="F7" s="227">
        <f>Cene!$C$26</f>
        <v>0</v>
      </c>
      <c r="G7" s="225">
        <v>11000</v>
      </c>
      <c r="H7" s="225">
        <v>11000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Cene!$C$29</f>
        <v>0</v>
      </c>
      <c r="G8" s="226">
        <v>26000</v>
      </c>
      <c r="H8" s="226">
        <v>26000</v>
      </c>
      <c r="I8" s="221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120</v>
      </c>
      <c r="E9" s="88" t="s">
        <v>115</v>
      </c>
      <c r="F9" s="227">
        <f>Cene!$C$5</f>
        <v>0</v>
      </c>
      <c r="G9" s="227">
        <v>6000</v>
      </c>
      <c r="H9" s="227">
        <v>6000</v>
      </c>
      <c r="I9" s="99">
        <v>6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166</v>
      </c>
      <c r="E10" s="88" t="s">
        <v>118</v>
      </c>
      <c r="F10" s="227">
        <f>Cene!$C$10</f>
        <v>0</v>
      </c>
      <c r="G10" s="227">
        <v>300</v>
      </c>
      <c r="H10" s="227">
        <v>300</v>
      </c>
      <c r="I10" s="99"/>
      <c r="J10" s="52">
        <f t="shared" si="0"/>
        <v>0</v>
      </c>
      <c r="K10" s="107">
        <v>15</v>
      </c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60" t="s">
        <v>167</v>
      </c>
      <c r="E11" s="88" t="s">
        <v>118</v>
      </c>
      <c r="F11" s="227">
        <f>Cene!$C$14</f>
        <v>0</v>
      </c>
      <c r="G11" s="227">
        <v>300</v>
      </c>
      <c r="H11" s="227">
        <v>300</v>
      </c>
      <c r="I11" s="99">
        <v>10</v>
      </c>
      <c r="J11" s="52">
        <f t="shared" si="0"/>
        <v>0</v>
      </c>
      <c r="K11" s="107"/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18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Cene!$C$18</f>
        <v>0</v>
      </c>
      <c r="G13" s="227">
        <v>1000</v>
      </c>
      <c r="H13" s="227">
        <v>1000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/>
      <c r="E14" s="88"/>
      <c r="F14" s="227"/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 t="shared" si="0"/>
        <v>0</v>
      </c>
      <c r="K16" s="107"/>
      <c r="L16" s="61">
        <f t="shared" si="1"/>
        <v>0</v>
      </c>
      <c r="M16" s="112"/>
      <c r="N16" s="139"/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>I18*F18</f>
        <v>0</v>
      </c>
      <c r="K18" s="107"/>
      <c r="L18" s="61">
        <f>K18*F18</f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2" ref="J24:J31">I24*F24</f>
        <v>0</v>
      </c>
      <c r="K24" s="109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2"/>
        <v>0</v>
      </c>
      <c r="K25" s="107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62" t="s">
        <v>147</v>
      </c>
      <c r="E26" s="88" t="s">
        <v>118</v>
      </c>
      <c r="F26" s="230">
        <f>Cene!$C$44</f>
        <v>0</v>
      </c>
      <c r="G26" s="149"/>
      <c r="H26" s="149"/>
      <c r="I26" s="99"/>
      <c r="J26" s="52">
        <f t="shared" si="2"/>
        <v>0</v>
      </c>
      <c r="K26" s="107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60" t="s">
        <v>135</v>
      </c>
      <c r="E27" s="88" t="s">
        <v>136</v>
      </c>
      <c r="F27" s="231">
        <f>Cene!$C$45</f>
        <v>0</v>
      </c>
      <c r="G27" s="98"/>
      <c r="H27" s="98"/>
      <c r="I27" s="99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222">
        <v>36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127</v>
      </c>
      <c r="E29" s="88" t="s">
        <v>53</v>
      </c>
      <c r="F29" s="232">
        <f>Cene!$C$43</f>
        <v>0</v>
      </c>
      <c r="G29" s="68"/>
      <c r="H29" s="68"/>
      <c r="I29" s="99">
        <v>2</v>
      </c>
      <c r="J29" s="52">
        <f t="shared" si="2"/>
        <v>0</v>
      </c>
      <c r="K29" s="107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99"/>
      <c r="J30" s="52">
        <f t="shared" si="2"/>
        <v>0</v>
      </c>
      <c r="K30" s="107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2"/>
        <v>0</v>
      </c>
      <c r="K31" s="107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/>
      <c r="E35" s="88"/>
      <c r="F35" s="233"/>
      <c r="G35" s="66"/>
      <c r="H35" s="66"/>
      <c r="I35" s="99"/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/>
      <c r="E36" s="88"/>
      <c r="F36" s="231"/>
      <c r="G36" s="66"/>
      <c r="H36" s="66"/>
      <c r="I36" s="99"/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12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Г22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6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D54:E54"/>
    <mergeCell ref="D55:E55"/>
    <mergeCell ref="C56:F56"/>
    <mergeCell ref="M3:N4"/>
    <mergeCell ref="E3:E4"/>
    <mergeCell ref="F3:H5"/>
    <mergeCell ref="C3:D4"/>
    <mergeCell ref="I3:J4"/>
    <mergeCell ref="K3:L4"/>
    <mergeCell ref="F6:H6"/>
    <mergeCell ref="F18:H18"/>
    <mergeCell ref="F19:H1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272</v>
      </c>
      <c r="E7" s="88" t="s">
        <v>115</v>
      </c>
      <c r="F7" s="227">
        <f>Cene!$C$36</f>
        <v>0</v>
      </c>
      <c r="G7" s="225">
        <v>1200</v>
      </c>
      <c r="H7" s="225">
        <v>1200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133</v>
      </c>
      <c r="E8" s="88" t="s">
        <v>115</v>
      </c>
      <c r="F8" s="226">
        <f>Cene!$C$26</f>
        <v>0</v>
      </c>
      <c r="G8" s="226">
        <v>11000</v>
      </c>
      <c r="H8" s="226">
        <v>11000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119</v>
      </c>
      <c r="E9" s="88" t="s">
        <v>115</v>
      </c>
      <c r="F9" s="227">
        <f>Cene!$C$29</f>
        <v>0</v>
      </c>
      <c r="G9" s="227">
        <v>26000</v>
      </c>
      <c r="H9" s="227">
        <v>26000</v>
      </c>
      <c r="I9" s="221">
        <v>1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120</v>
      </c>
      <c r="E10" s="88" t="s">
        <v>115</v>
      </c>
      <c r="F10" s="227">
        <f>Cene!$C$5</f>
        <v>0</v>
      </c>
      <c r="G10" s="227">
        <v>6000</v>
      </c>
      <c r="H10" s="227">
        <v>6000</v>
      </c>
      <c r="I10" s="99">
        <v>6</v>
      </c>
      <c r="J10" s="52">
        <f t="shared" si="0"/>
        <v>0</v>
      </c>
      <c r="K10" s="107"/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9" t="s">
        <v>185</v>
      </c>
      <c r="E11" s="88" t="s">
        <v>118</v>
      </c>
      <c r="F11" s="227">
        <f>Cene!$C$10</f>
        <v>0</v>
      </c>
      <c r="G11" s="227">
        <v>300</v>
      </c>
      <c r="H11" s="227">
        <v>300</v>
      </c>
      <c r="I11" s="99">
        <v>7</v>
      </c>
      <c r="J11" s="52">
        <f t="shared" si="0"/>
        <v>0</v>
      </c>
      <c r="K11" s="107">
        <v>15</v>
      </c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138</v>
      </c>
      <c r="E12" s="88" t="s">
        <v>115</v>
      </c>
      <c r="F12" s="227">
        <f>Cene!$C$16</f>
        <v>0</v>
      </c>
      <c r="G12" s="227">
        <v>1500</v>
      </c>
      <c r="H12" s="227">
        <v>1500</v>
      </c>
      <c r="I12" s="99">
        <v>1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165</v>
      </c>
      <c r="E13" s="88" t="s">
        <v>118</v>
      </c>
      <c r="F13" s="227">
        <f>Cene!$C$14</f>
        <v>0</v>
      </c>
      <c r="G13" s="227">
        <v>300</v>
      </c>
      <c r="H13" s="227">
        <v>300</v>
      </c>
      <c r="I13" s="99">
        <v>10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 t="s">
        <v>121</v>
      </c>
      <c r="E14" s="88" t="s">
        <v>115</v>
      </c>
      <c r="F14" s="227">
        <f>Cene!$C$33</f>
        <v>0</v>
      </c>
      <c r="G14" s="227">
        <v>460</v>
      </c>
      <c r="H14" s="227">
        <v>460</v>
      </c>
      <c r="I14" s="99">
        <v>18</v>
      </c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 t="s">
        <v>122</v>
      </c>
      <c r="E15" s="50" t="s">
        <v>123</v>
      </c>
      <c r="F15" s="227">
        <f>Cene!$C$18</f>
        <v>0</v>
      </c>
      <c r="G15" s="227">
        <v>1000</v>
      </c>
      <c r="H15" s="227">
        <v>1000</v>
      </c>
      <c r="I15" s="99">
        <v>1</v>
      </c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 t="s">
        <v>162</v>
      </c>
      <c r="E16" s="50" t="s">
        <v>152</v>
      </c>
      <c r="F16" s="228">
        <f>Cene!$C$38</f>
        <v>0</v>
      </c>
      <c r="G16" s="228">
        <v>240</v>
      </c>
      <c r="H16" s="228">
        <v>240</v>
      </c>
      <c r="I16" s="99">
        <v>16</v>
      </c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 t="s">
        <v>164</v>
      </c>
      <c r="E17" s="50" t="s">
        <v>115</v>
      </c>
      <c r="F17" s="228">
        <f>Cene!$C$40</f>
        <v>0</v>
      </c>
      <c r="G17" s="228">
        <v>400</v>
      </c>
      <c r="H17" s="228">
        <v>400</v>
      </c>
      <c r="I17" s="99">
        <v>3</v>
      </c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 t="s">
        <v>163</v>
      </c>
      <c r="E18" s="50" t="s">
        <v>154</v>
      </c>
      <c r="F18" s="283">
        <f>Cene!$C$39</f>
        <v>0</v>
      </c>
      <c r="G18" s="283">
        <v>90</v>
      </c>
      <c r="H18" s="283">
        <v>90</v>
      </c>
      <c r="I18" s="99">
        <v>1</v>
      </c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2" ref="J24:J31">I24*F24</f>
        <v>0</v>
      </c>
      <c r="K24" s="109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2"/>
        <v>0</v>
      </c>
      <c r="K25" s="107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62" t="s">
        <v>147</v>
      </c>
      <c r="E26" s="88" t="s">
        <v>118</v>
      </c>
      <c r="F26" s="230">
        <f>Cene!$C$44</f>
        <v>0</v>
      </c>
      <c r="G26" s="149"/>
      <c r="H26" s="149"/>
      <c r="I26" s="99"/>
      <c r="J26" s="52">
        <f t="shared" si="2"/>
        <v>0</v>
      </c>
      <c r="K26" s="107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60" t="s">
        <v>135</v>
      </c>
      <c r="E27" s="88" t="s">
        <v>136</v>
      </c>
      <c r="F27" s="231">
        <f>Cene!$C$45</f>
        <v>0</v>
      </c>
      <c r="G27" s="98"/>
      <c r="H27" s="98"/>
      <c r="I27" s="99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222">
        <v>36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127</v>
      </c>
      <c r="E29" s="88" t="s">
        <v>53</v>
      </c>
      <c r="F29" s="232">
        <f>Cene!$C$43</f>
        <v>0</v>
      </c>
      <c r="G29" s="68"/>
      <c r="H29" s="68"/>
      <c r="I29" s="99">
        <v>2</v>
      </c>
      <c r="J29" s="52">
        <f t="shared" si="2"/>
        <v>0</v>
      </c>
      <c r="K29" s="107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49" t="s">
        <v>156</v>
      </c>
      <c r="E30" s="88" t="s">
        <v>53</v>
      </c>
      <c r="F30" s="232">
        <f>Cene!$C$43</f>
        <v>0</v>
      </c>
      <c r="G30" s="68"/>
      <c r="H30" s="68"/>
      <c r="I30" s="99">
        <v>8</v>
      </c>
      <c r="J30" s="52">
        <f t="shared" si="2"/>
        <v>0</v>
      </c>
      <c r="K30" s="107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49" t="s">
        <v>157</v>
      </c>
      <c r="E31" s="88" t="s">
        <v>53</v>
      </c>
      <c r="F31" s="232">
        <f>Cene!$C$43</f>
        <v>0</v>
      </c>
      <c r="G31" s="68"/>
      <c r="H31" s="68"/>
      <c r="I31" s="99">
        <v>1.5</v>
      </c>
      <c r="J31" s="52">
        <f t="shared" si="2"/>
        <v>0</v>
      </c>
      <c r="K31" s="107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12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Г23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6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27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26.25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114</v>
      </c>
      <c r="E7" s="88" t="s">
        <v>115</v>
      </c>
      <c r="F7" s="227">
        <f>Cene!$C$34</f>
        <v>0</v>
      </c>
      <c r="G7" s="225">
        <v>1860</v>
      </c>
      <c r="H7" s="225">
        <v>1860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07">
        <v>1</v>
      </c>
      <c r="N7" s="61">
        <f aca="true" t="shared" si="2" ref="N7:N19">M7*F7</f>
        <v>0</v>
      </c>
    </row>
    <row r="8" spans="2:14" ht="12.75">
      <c r="B8" s="64"/>
      <c r="C8" s="36">
        <v>2</v>
      </c>
      <c r="D8" s="60" t="s">
        <v>116</v>
      </c>
      <c r="E8" s="88" t="s">
        <v>115</v>
      </c>
      <c r="F8" s="226">
        <f>Cene!$C$35</f>
        <v>0</v>
      </c>
      <c r="G8" s="226">
        <v>729</v>
      </c>
      <c r="H8" s="226">
        <v>729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07"/>
      <c r="N8" s="61">
        <f t="shared" si="2"/>
        <v>0</v>
      </c>
    </row>
    <row r="9" spans="2:14" ht="12.75">
      <c r="B9" s="64"/>
      <c r="C9" s="36">
        <v>3</v>
      </c>
      <c r="D9" s="174" t="s">
        <v>179</v>
      </c>
      <c r="E9" s="175" t="s">
        <v>118</v>
      </c>
      <c r="F9" s="227">
        <f>Cene!$C$8</f>
        <v>0</v>
      </c>
      <c r="G9" s="227">
        <v>390</v>
      </c>
      <c r="H9" s="227">
        <v>390</v>
      </c>
      <c r="I9" s="99"/>
      <c r="J9" s="52">
        <f t="shared" si="0"/>
        <v>0</v>
      </c>
      <c r="K9" s="107">
        <v>15</v>
      </c>
      <c r="L9" s="61">
        <f t="shared" si="1"/>
        <v>0</v>
      </c>
      <c r="M9" s="107">
        <v>40</v>
      </c>
      <c r="N9" s="61">
        <f t="shared" si="2"/>
        <v>0</v>
      </c>
    </row>
    <row r="10" spans="2:14" ht="12.75">
      <c r="B10" s="64"/>
      <c r="C10" s="36">
        <v>4</v>
      </c>
      <c r="D10" s="60" t="s">
        <v>119</v>
      </c>
      <c r="E10" s="88" t="s">
        <v>115</v>
      </c>
      <c r="F10" s="227">
        <f>Cene!$C$30</f>
        <v>0</v>
      </c>
      <c r="G10" s="227">
        <v>190000</v>
      </c>
      <c r="H10" s="227">
        <v>190000</v>
      </c>
      <c r="I10" s="99">
        <v>0.75</v>
      </c>
      <c r="J10" s="52">
        <f t="shared" si="0"/>
        <v>0</v>
      </c>
      <c r="K10" s="107"/>
      <c r="L10" s="61">
        <f t="shared" si="1"/>
        <v>0</v>
      </c>
      <c r="M10" s="107"/>
      <c r="N10" s="61">
        <f t="shared" si="2"/>
        <v>0</v>
      </c>
    </row>
    <row r="11" spans="2:14" ht="12.75">
      <c r="B11" s="64"/>
      <c r="C11" s="36">
        <v>5</v>
      </c>
      <c r="D11" s="60" t="s">
        <v>120</v>
      </c>
      <c r="E11" s="88" t="s">
        <v>115</v>
      </c>
      <c r="F11" s="227">
        <f>Cene!$C$5</f>
        <v>0</v>
      </c>
      <c r="G11" s="227">
        <v>6000</v>
      </c>
      <c r="H11" s="227">
        <v>6000</v>
      </c>
      <c r="I11" s="99">
        <v>12</v>
      </c>
      <c r="J11" s="52">
        <f t="shared" si="0"/>
        <v>0</v>
      </c>
      <c r="K11" s="107"/>
      <c r="L11" s="61">
        <f t="shared" si="1"/>
        <v>0</v>
      </c>
      <c r="M11" s="107"/>
      <c r="N11" s="61">
        <f t="shared" si="2"/>
        <v>0</v>
      </c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36</v>
      </c>
      <c r="J12" s="52">
        <f t="shared" si="0"/>
        <v>0</v>
      </c>
      <c r="K12" s="107"/>
      <c r="L12" s="61">
        <f t="shared" si="1"/>
        <v>0</v>
      </c>
      <c r="M12" s="107"/>
      <c r="N12" s="61">
        <f t="shared" si="2"/>
        <v>0</v>
      </c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Cene!$C$18</f>
        <v>0</v>
      </c>
      <c r="G13" s="227">
        <v>16000</v>
      </c>
      <c r="H13" s="227">
        <v>16000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07">
        <v>1</v>
      </c>
      <c r="N13" s="61">
        <f t="shared" si="2"/>
        <v>0</v>
      </c>
    </row>
    <row r="14" spans="2:14" ht="12.75">
      <c r="B14" s="64"/>
      <c r="C14" s="36">
        <v>8</v>
      </c>
      <c r="D14" s="60" t="s">
        <v>124</v>
      </c>
      <c r="E14" s="88" t="s">
        <v>115</v>
      </c>
      <c r="F14" s="227">
        <f>Cene!$C$23</f>
        <v>0</v>
      </c>
      <c r="G14" s="227">
        <v>9570</v>
      </c>
      <c r="H14" s="227">
        <v>9570</v>
      </c>
      <c r="I14" s="99"/>
      <c r="J14" s="52">
        <f t="shared" si="0"/>
        <v>0</v>
      </c>
      <c r="K14" s="107"/>
      <c r="L14" s="61">
        <f t="shared" si="1"/>
        <v>0</v>
      </c>
      <c r="M14" s="107">
        <v>1</v>
      </c>
      <c r="N14" s="61">
        <f t="shared" si="2"/>
        <v>0</v>
      </c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07"/>
      <c r="N15" s="61">
        <f t="shared" si="2"/>
        <v>0</v>
      </c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 t="shared" si="0"/>
        <v>0</v>
      </c>
      <c r="K16" s="107"/>
      <c r="L16" s="61">
        <f t="shared" si="1"/>
        <v>0</v>
      </c>
      <c r="M16" s="107"/>
      <c r="N16" s="61">
        <f t="shared" si="2"/>
        <v>0</v>
      </c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07"/>
      <c r="N17" s="61">
        <f>M17*F17</f>
        <v>0</v>
      </c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>I18*F18</f>
        <v>0</v>
      </c>
      <c r="K18" s="107"/>
      <c r="L18" s="61">
        <f>K18*F18</f>
        <v>0</v>
      </c>
      <c r="M18" s="107"/>
      <c r="N18" s="61">
        <f>M18*F18</f>
        <v>0</v>
      </c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07"/>
      <c r="N19" s="61">
        <f t="shared" si="2"/>
        <v>0</v>
      </c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76"/>
      <c r="N20" s="52">
        <f>SUM(N7:N19)</f>
        <v>0</v>
      </c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52">
        <f>N20/40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3" ref="J24:J31">I24*F24</f>
        <v>0</v>
      </c>
      <c r="K24" s="109"/>
      <c r="L24" s="52">
        <f aca="true" t="shared" si="4" ref="L24:L31">K24*F24</f>
        <v>0</v>
      </c>
      <c r="M24" s="109"/>
      <c r="N24" s="86">
        <f aca="true" t="shared" si="5" ref="N24:N31">M24*F24</f>
        <v>0</v>
      </c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3"/>
        <v>0</v>
      </c>
      <c r="K25" s="107"/>
      <c r="L25" s="52">
        <f t="shared" si="4"/>
        <v>0</v>
      </c>
      <c r="M25" s="107"/>
      <c r="N25" s="52">
        <f t="shared" si="5"/>
        <v>0</v>
      </c>
    </row>
    <row r="26" spans="2:14" ht="76.5">
      <c r="B26" s="64"/>
      <c r="C26" s="147">
        <v>3</v>
      </c>
      <c r="D26" s="148" t="s">
        <v>146</v>
      </c>
      <c r="E26" s="161" t="s">
        <v>53</v>
      </c>
      <c r="F26" s="230">
        <f>Cene!$C$43</f>
        <v>0</v>
      </c>
      <c r="G26" s="149"/>
      <c r="H26" s="149"/>
      <c r="I26" s="150">
        <v>48</v>
      </c>
      <c r="J26" s="156">
        <f t="shared" si="3"/>
        <v>0</v>
      </c>
      <c r="K26" s="159"/>
      <c r="L26" s="156">
        <f t="shared" si="4"/>
        <v>0</v>
      </c>
      <c r="M26" s="159">
        <v>16</v>
      </c>
      <c r="N26" s="156">
        <f t="shared" si="5"/>
        <v>0</v>
      </c>
    </row>
    <row r="27" spans="2:14" ht="12.75">
      <c r="B27" s="64"/>
      <c r="C27" s="36">
        <v>4</v>
      </c>
      <c r="D27" s="60" t="s">
        <v>144</v>
      </c>
      <c r="E27" s="88" t="s">
        <v>53</v>
      </c>
      <c r="F27" s="231">
        <f>Cene!$C$43</f>
        <v>0</v>
      </c>
      <c r="G27" s="98"/>
      <c r="H27" s="98"/>
      <c r="I27" s="99">
        <v>2</v>
      </c>
      <c r="J27" s="52">
        <f t="shared" si="3"/>
        <v>0</v>
      </c>
      <c r="K27" s="107"/>
      <c r="L27" s="52">
        <f t="shared" si="4"/>
        <v>0</v>
      </c>
      <c r="M27" s="107"/>
      <c r="N27" s="52">
        <f t="shared" si="5"/>
        <v>0</v>
      </c>
    </row>
    <row r="28" spans="2:14" ht="12.75">
      <c r="B28" s="64"/>
      <c r="C28" s="36">
        <v>5</v>
      </c>
      <c r="D28" s="49" t="s">
        <v>145</v>
      </c>
      <c r="E28" s="88" t="s">
        <v>53</v>
      </c>
      <c r="F28" s="229">
        <f>Cene!$C$43</f>
        <v>0</v>
      </c>
      <c r="G28" s="68"/>
      <c r="H28" s="68"/>
      <c r="I28" s="99"/>
      <c r="J28" s="52">
        <f t="shared" si="3"/>
        <v>0</v>
      </c>
      <c r="K28" s="107"/>
      <c r="L28" s="52">
        <f t="shared" si="4"/>
        <v>0</v>
      </c>
      <c r="M28" s="107">
        <v>4</v>
      </c>
      <c r="N28" s="52">
        <f t="shared" si="5"/>
        <v>0</v>
      </c>
    </row>
    <row r="29" spans="2:14" ht="12.75">
      <c r="B29" s="64"/>
      <c r="C29" s="36">
        <v>6</v>
      </c>
      <c r="D29" s="49"/>
      <c r="E29" s="88"/>
      <c r="F29" s="232"/>
      <c r="G29" s="68"/>
      <c r="H29" s="68"/>
      <c r="I29" s="99"/>
      <c r="J29" s="52">
        <f t="shared" si="3"/>
        <v>0</v>
      </c>
      <c r="K29" s="107"/>
      <c r="L29" s="52">
        <f t="shared" si="4"/>
        <v>0</v>
      </c>
      <c r="M29" s="107"/>
      <c r="N29" s="52">
        <f t="shared" si="5"/>
        <v>0</v>
      </c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99"/>
      <c r="J30" s="52">
        <f t="shared" si="3"/>
        <v>0</v>
      </c>
      <c r="K30" s="107"/>
      <c r="L30" s="52">
        <f t="shared" si="4"/>
        <v>0</v>
      </c>
      <c r="M30" s="107"/>
      <c r="N30" s="52">
        <f t="shared" si="5"/>
        <v>0</v>
      </c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3"/>
        <v>0</v>
      </c>
      <c r="K31" s="107"/>
      <c r="L31" s="52">
        <f t="shared" si="4"/>
        <v>0</v>
      </c>
      <c r="M31" s="107"/>
      <c r="N31" s="52">
        <f t="shared" si="5"/>
        <v>0</v>
      </c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76"/>
      <c r="N32" s="52">
        <f>SUM(N24:N31)</f>
        <v>0</v>
      </c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52">
        <f>N32/40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07"/>
      <c r="N35" s="52">
        <f>M35*F35</f>
        <v>0</v>
      </c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07">
        <v>2</v>
      </c>
      <c r="N36" s="52">
        <f>M36*F36</f>
        <v>0</v>
      </c>
    </row>
    <row r="37" spans="3:14" ht="12.75">
      <c r="C37" s="36">
        <v>3</v>
      </c>
      <c r="D37" s="48" t="s">
        <v>170</v>
      </c>
      <c r="E37" s="50" t="s">
        <v>53</v>
      </c>
      <c r="F37" s="229">
        <f>Cene!$C$52</f>
        <v>0</v>
      </c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07">
        <v>2</v>
      </c>
      <c r="N37" s="52">
        <f>M37*F37</f>
        <v>0</v>
      </c>
    </row>
    <row r="38" spans="3:14" ht="12.75">
      <c r="C38" s="36">
        <v>4</v>
      </c>
      <c r="D38" s="48" t="s">
        <v>170</v>
      </c>
      <c r="E38" s="50" t="s">
        <v>171</v>
      </c>
      <c r="F38" s="233">
        <f>Cene!$C$51</f>
        <v>0</v>
      </c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07">
        <v>50</v>
      </c>
      <c r="N38" s="52">
        <f>M38*F38</f>
        <v>0</v>
      </c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07"/>
      <c r="N39" s="52">
        <f>M39*F39</f>
        <v>0</v>
      </c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0"/>
      <c r="N40" s="52">
        <f>SUM(N35:N39)</f>
        <v>0</v>
      </c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52">
        <f>N40/40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24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Г31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12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3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64"/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D54:E54"/>
    <mergeCell ref="D55:E55"/>
    <mergeCell ref="C56:F56"/>
    <mergeCell ref="M3:N4"/>
    <mergeCell ref="E3:E4"/>
    <mergeCell ref="F3:H5"/>
    <mergeCell ref="C3:D4"/>
    <mergeCell ref="I3:J4"/>
    <mergeCell ref="K3:L4"/>
    <mergeCell ref="F6:H6"/>
    <mergeCell ref="F18:H18"/>
    <mergeCell ref="F19:H1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28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88" t="s">
        <v>115</v>
      </c>
      <c r="F7" s="227">
        <f>Cene!$C$26</f>
        <v>0</v>
      </c>
      <c r="G7" s="225">
        <v>15000</v>
      </c>
      <c r="H7" s="225">
        <v>15000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Cene!$C$30</f>
        <v>0</v>
      </c>
      <c r="G8" s="226">
        <v>190000</v>
      </c>
      <c r="H8" s="226">
        <v>190000</v>
      </c>
      <c r="I8" s="99">
        <v>0.75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120</v>
      </c>
      <c r="E9" s="88" t="s">
        <v>115</v>
      </c>
      <c r="F9" s="227">
        <f>Cene!$C$5</f>
        <v>0</v>
      </c>
      <c r="G9" s="227">
        <v>6000</v>
      </c>
      <c r="H9" s="227">
        <v>6000</v>
      </c>
      <c r="I9" s="99">
        <v>12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176" t="s">
        <v>169</v>
      </c>
      <c r="E10" s="177" t="s">
        <v>118</v>
      </c>
      <c r="F10" s="227">
        <f>Cene!$C$12</f>
        <v>0</v>
      </c>
      <c r="G10" s="227">
        <v>700</v>
      </c>
      <c r="H10" s="227">
        <v>700</v>
      </c>
      <c r="I10" s="99"/>
      <c r="J10" s="52">
        <f t="shared" si="0"/>
        <v>0</v>
      </c>
      <c r="K10" s="107">
        <v>15</v>
      </c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6" t="s">
        <v>180</v>
      </c>
      <c r="E11" s="177" t="s">
        <v>118</v>
      </c>
      <c r="F11" s="227">
        <f>Cene!$C$15</f>
        <v>0</v>
      </c>
      <c r="G11" s="227">
        <v>700</v>
      </c>
      <c r="H11" s="227">
        <v>700</v>
      </c>
      <c r="I11" s="99">
        <v>10</v>
      </c>
      <c r="J11" s="52">
        <f t="shared" si="0"/>
        <v>0</v>
      </c>
      <c r="K11" s="107"/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36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Cene!$C$18</f>
        <v>0</v>
      </c>
      <c r="G13" s="227">
        <v>16000</v>
      </c>
      <c r="H13" s="227">
        <v>16000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/>
      <c r="E14" s="88"/>
      <c r="F14" s="227"/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60"/>
      <c r="E15" s="88"/>
      <c r="F15" s="227"/>
      <c r="G15" s="227"/>
      <c r="H15" s="227"/>
      <c r="I15" s="99"/>
      <c r="J15" s="52">
        <f>I15*F15</f>
        <v>0</v>
      </c>
      <c r="K15" s="107"/>
      <c r="L15" s="61">
        <f>K15*F15</f>
        <v>0</v>
      </c>
      <c r="M15" s="112"/>
      <c r="N15" s="139"/>
    </row>
    <row r="16" spans="2:14" ht="12.75">
      <c r="B16" s="64"/>
      <c r="C16" s="36">
        <v>10</v>
      </c>
      <c r="D16" s="60"/>
      <c r="E16" s="88"/>
      <c r="F16" s="228"/>
      <c r="G16" s="228"/>
      <c r="H16" s="228"/>
      <c r="I16" s="99"/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 t="shared" si="0"/>
        <v>0</v>
      </c>
      <c r="K17" s="107"/>
      <c r="L17" s="61">
        <f t="shared" si="1"/>
        <v>0</v>
      </c>
      <c r="M17" s="112"/>
      <c r="N17" s="139"/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15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156">
        <f aca="true" t="shared" si="2" ref="J24:J31">I24*F24</f>
        <v>0</v>
      </c>
      <c r="K24" s="157"/>
      <c r="L24" s="156">
        <f aca="true" t="shared" si="3" ref="L24:L31">K24*F24</f>
        <v>0</v>
      </c>
      <c r="M24" s="141"/>
      <c r="N24" s="142"/>
    </row>
    <row r="25" spans="2:14" ht="12.75">
      <c r="B25" s="64"/>
      <c r="C25" s="147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156">
        <f t="shared" si="2"/>
        <v>0</v>
      </c>
      <c r="K25" s="159"/>
      <c r="L25" s="156">
        <f t="shared" si="3"/>
        <v>0</v>
      </c>
      <c r="M25" s="112"/>
      <c r="N25" s="111"/>
    </row>
    <row r="26" spans="2:14" ht="25.5">
      <c r="B26" s="64"/>
      <c r="C26" s="147">
        <v>3</v>
      </c>
      <c r="D26" s="148" t="s">
        <v>134</v>
      </c>
      <c r="E26" s="161" t="s">
        <v>118</v>
      </c>
      <c r="F26" s="230">
        <f>Cene!$C$44</f>
        <v>0</v>
      </c>
      <c r="G26" s="149"/>
      <c r="H26" s="149"/>
      <c r="I26" s="150"/>
      <c r="J26" s="156">
        <f t="shared" si="2"/>
        <v>0</v>
      </c>
      <c r="K26" s="159">
        <v>15</v>
      </c>
      <c r="L26" s="156">
        <f t="shared" si="3"/>
        <v>0</v>
      </c>
      <c r="M26" s="112"/>
      <c r="N26" s="111"/>
    </row>
    <row r="27" spans="2:14" ht="12.75">
      <c r="B27" s="64"/>
      <c r="C27" s="147">
        <v>4</v>
      </c>
      <c r="D27" s="148" t="s">
        <v>135</v>
      </c>
      <c r="E27" s="161" t="s">
        <v>136</v>
      </c>
      <c r="F27" s="231">
        <f>Cene!$C$45</f>
        <v>0</v>
      </c>
      <c r="G27" s="98"/>
      <c r="H27" s="98"/>
      <c r="I27" s="150"/>
      <c r="J27" s="156">
        <f t="shared" si="2"/>
        <v>0</v>
      </c>
      <c r="K27" s="107">
        <v>0</v>
      </c>
      <c r="L27" s="156">
        <f t="shared" si="3"/>
        <v>0</v>
      </c>
      <c r="M27" s="112"/>
      <c r="N27" s="111"/>
    </row>
    <row r="28" spans="2:14" ht="63.75">
      <c r="B28" s="64"/>
      <c r="C28" s="147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150">
        <v>48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147">
        <v>6</v>
      </c>
      <c r="D29" s="160" t="s">
        <v>127</v>
      </c>
      <c r="E29" s="161" t="s">
        <v>53</v>
      </c>
      <c r="F29" s="232">
        <f>Cene!$C$43</f>
        <v>0</v>
      </c>
      <c r="G29" s="68"/>
      <c r="H29" s="68"/>
      <c r="I29" s="150">
        <v>2</v>
      </c>
      <c r="J29" s="156">
        <f t="shared" si="2"/>
        <v>0</v>
      </c>
      <c r="K29" s="159"/>
      <c r="L29" s="156">
        <f t="shared" si="3"/>
        <v>0</v>
      </c>
      <c r="M29" s="112"/>
      <c r="N29" s="111"/>
    </row>
    <row r="30" spans="2:14" ht="12.75">
      <c r="B30" s="64"/>
      <c r="C30" s="147">
        <v>7</v>
      </c>
      <c r="D30" s="160"/>
      <c r="E30" s="161"/>
      <c r="F30" s="232"/>
      <c r="G30" s="68"/>
      <c r="H30" s="68"/>
      <c r="I30" s="150"/>
      <c r="J30" s="156">
        <f t="shared" si="2"/>
        <v>0</v>
      </c>
      <c r="K30" s="159"/>
      <c r="L30" s="156">
        <f t="shared" si="3"/>
        <v>0</v>
      </c>
      <c r="M30" s="112"/>
      <c r="N30" s="111"/>
    </row>
    <row r="31" spans="2:14" ht="12.75">
      <c r="B31" s="64"/>
      <c r="C31" s="147">
        <v>8</v>
      </c>
      <c r="D31" s="160"/>
      <c r="E31" s="161"/>
      <c r="F31" s="232"/>
      <c r="G31" s="68"/>
      <c r="H31" s="68"/>
      <c r="I31" s="150"/>
      <c r="J31" s="156">
        <f t="shared" si="2"/>
        <v>0</v>
      </c>
      <c r="K31" s="159"/>
      <c r="L31" s="156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/>
      <c r="E35" s="88"/>
      <c r="F35" s="233"/>
      <c r="G35" s="66"/>
      <c r="H35" s="66"/>
      <c r="I35" s="99"/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/>
      <c r="E36" s="88"/>
      <c r="F36" s="231"/>
      <c r="G36" s="66"/>
      <c r="H36" s="66"/>
      <c r="I36" s="99"/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24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Г32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12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5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D54:E54"/>
    <mergeCell ref="D55:E55"/>
    <mergeCell ref="C56:F56"/>
    <mergeCell ref="M3:N4"/>
    <mergeCell ref="E3:E4"/>
    <mergeCell ref="F3:H5"/>
    <mergeCell ref="C3:D4"/>
    <mergeCell ref="I3:J4"/>
    <mergeCell ref="K3:L4"/>
    <mergeCell ref="F6:H6"/>
    <mergeCell ref="F18:H18"/>
    <mergeCell ref="F19:H1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29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273</v>
      </c>
      <c r="E7" s="88" t="s">
        <v>115</v>
      </c>
      <c r="F7" s="227">
        <f>Cene!$C$37</f>
        <v>0</v>
      </c>
      <c r="G7" s="225">
        <v>2500</v>
      </c>
      <c r="H7" s="225">
        <v>2500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133</v>
      </c>
      <c r="E8" s="88" t="s">
        <v>115</v>
      </c>
      <c r="F8" s="226">
        <f>Cene!$C$26</f>
        <v>0</v>
      </c>
      <c r="G8" s="226">
        <v>15000</v>
      </c>
      <c r="H8" s="226">
        <v>15000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119</v>
      </c>
      <c r="E9" s="88" t="s">
        <v>115</v>
      </c>
      <c r="F9" s="227">
        <f>Cene!$C$30</f>
        <v>0</v>
      </c>
      <c r="G9" s="227">
        <v>190000</v>
      </c>
      <c r="H9" s="227">
        <v>190000</v>
      </c>
      <c r="I9" s="99">
        <v>0.75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120</v>
      </c>
      <c r="E10" s="88" t="s">
        <v>115</v>
      </c>
      <c r="F10" s="227">
        <f>Cene!$C$5</f>
        <v>0</v>
      </c>
      <c r="G10" s="227">
        <v>6000</v>
      </c>
      <c r="H10" s="227">
        <v>6000</v>
      </c>
      <c r="I10" s="99">
        <v>12</v>
      </c>
      <c r="J10" s="52">
        <f t="shared" si="0"/>
        <v>0</v>
      </c>
      <c r="K10" s="107"/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9" t="s">
        <v>187</v>
      </c>
      <c r="E11" s="177" t="s">
        <v>118</v>
      </c>
      <c r="F11" s="227">
        <f>Cene!$C$12</f>
        <v>0</v>
      </c>
      <c r="G11" s="227">
        <v>700</v>
      </c>
      <c r="H11" s="227">
        <v>700</v>
      </c>
      <c r="I11" s="99">
        <v>7</v>
      </c>
      <c r="J11" s="52">
        <f t="shared" si="0"/>
        <v>0</v>
      </c>
      <c r="K11" s="107">
        <v>15</v>
      </c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176" t="s">
        <v>138</v>
      </c>
      <c r="E12" s="177" t="s">
        <v>115</v>
      </c>
      <c r="F12" s="227">
        <f>Cene!$C$16</f>
        <v>0</v>
      </c>
      <c r="G12" s="227">
        <v>1500</v>
      </c>
      <c r="H12" s="227">
        <v>1500</v>
      </c>
      <c r="I12" s="99">
        <v>1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176" t="s">
        <v>180</v>
      </c>
      <c r="E13" s="177" t="s">
        <v>118</v>
      </c>
      <c r="F13" s="227">
        <f>Cene!$C$15</f>
        <v>0</v>
      </c>
      <c r="G13" s="227">
        <v>700</v>
      </c>
      <c r="H13" s="227">
        <v>700</v>
      </c>
      <c r="I13" s="99">
        <v>10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 t="s">
        <v>161</v>
      </c>
      <c r="E14" s="88" t="s">
        <v>115</v>
      </c>
      <c r="F14" s="227">
        <f>Cene!$C$33</f>
        <v>0</v>
      </c>
      <c r="G14" s="227">
        <v>460</v>
      </c>
      <c r="H14" s="227">
        <v>460</v>
      </c>
      <c r="I14" s="99">
        <v>36</v>
      </c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 t="s">
        <v>122</v>
      </c>
      <c r="E15" s="50" t="s">
        <v>123</v>
      </c>
      <c r="F15" s="227">
        <f>Cene!$C$18</f>
        <v>0</v>
      </c>
      <c r="G15" s="227">
        <v>16000</v>
      </c>
      <c r="H15" s="227">
        <v>16000</v>
      </c>
      <c r="I15" s="99">
        <v>1</v>
      </c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 t="s">
        <v>162</v>
      </c>
      <c r="E16" s="50" t="s">
        <v>152</v>
      </c>
      <c r="F16" s="228">
        <f>Cene!$C$38</f>
        <v>0</v>
      </c>
      <c r="G16" s="228">
        <v>240</v>
      </c>
      <c r="H16" s="228">
        <v>240</v>
      </c>
      <c r="I16" s="99">
        <v>16</v>
      </c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 t="s">
        <v>164</v>
      </c>
      <c r="E17" s="50" t="s">
        <v>115</v>
      </c>
      <c r="F17" s="228">
        <f>Cene!$C$40</f>
        <v>0</v>
      </c>
      <c r="G17" s="228">
        <v>400</v>
      </c>
      <c r="H17" s="228">
        <v>400</v>
      </c>
      <c r="I17" s="99">
        <v>3</v>
      </c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 t="s">
        <v>163</v>
      </c>
      <c r="E18" s="50" t="s">
        <v>154</v>
      </c>
      <c r="F18" s="283">
        <f>Cene!$C$39</f>
        <v>0</v>
      </c>
      <c r="G18" s="283">
        <v>90</v>
      </c>
      <c r="H18" s="283">
        <v>90</v>
      </c>
      <c r="I18" s="99">
        <v>1</v>
      </c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156">
        <f aca="true" t="shared" si="2" ref="J24:J31">I24*F24</f>
        <v>0</v>
      </c>
      <c r="K24" s="157"/>
      <c r="L24" s="156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156">
        <f t="shared" si="2"/>
        <v>0</v>
      </c>
      <c r="K25" s="159"/>
      <c r="L25" s="156">
        <f t="shared" si="3"/>
        <v>0</v>
      </c>
      <c r="M25" s="112"/>
      <c r="N25" s="111"/>
    </row>
    <row r="26" spans="2:14" ht="25.5">
      <c r="B26" s="64"/>
      <c r="C26" s="36">
        <v>3</v>
      </c>
      <c r="D26" s="148" t="s">
        <v>134</v>
      </c>
      <c r="E26" s="161" t="s">
        <v>118</v>
      </c>
      <c r="F26" s="230">
        <f>Cene!$C$44</f>
        <v>0</v>
      </c>
      <c r="G26" s="149"/>
      <c r="H26" s="149"/>
      <c r="I26" s="150"/>
      <c r="J26" s="156">
        <f t="shared" si="2"/>
        <v>0</v>
      </c>
      <c r="K26" s="159">
        <v>15</v>
      </c>
      <c r="L26" s="156">
        <f t="shared" si="3"/>
        <v>0</v>
      </c>
      <c r="M26" s="112"/>
      <c r="N26" s="111"/>
    </row>
    <row r="27" spans="2:14" ht="12.75">
      <c r="B27" s="64"/>
      <c r="C27" s="36">
        <v>4</v>
      </c>
      <c r="D27" s="148" t="s">
        <v>135</v>
      </c>
      <c r="E27" s="161" t="s">
        <v>139</v>
      </c>
      <c r="F27" s="231">
        <f>Cene!$C$45</f>
        <v>0</v>
      </c>
      <c r="G27" s="98"/>
      <c r="H27" s="98"/>
      <c r="I27" s="150"/>
      <c r="J27" s="156">
        <f t="shared" si="2"/>
        <v>0</v>
      </c>
      <c r="K27" s="107">
        <v>0</v>
      </c>
      <c r="L27" s="156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150">
        <v>48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160" t="s">
        <v>127</v>
      </c>
      <c r="E29" s="161" t="s">
        <v>53</v>
      </c>
      <c r="F29" s="232">
        <f>Cene!$C$43</f>
        <v>0</v>
      </c>
      <c r="G29" s="68"/>
      <c r="H29" s="68"/>
      <c r="I29" s="150">
        <v>2</v>
      </c>
      <c r="J29" s="156">
        <f t="shared" si="2"/>
        <v>0</v>
      </c>
      <c r="K29" s="159"/>
      <c r="L29" s="156">
        <f t="shared" si="3"/>
        <v>0</v>
      </c>
      <c r="M29" s="112"/>
      <c r="N29" s="111"/>
    </row>
    <row r="30" spans="2:14" ht="12.75">
      <c r="B30" s="64"/>
      <c r="C30" s="36">
        <v>7</v>
      </c>
      <c r="D30" s="160" t="s">
        <v>156</v>
      </c>
      <c r="E30" s="161" t="s">
        <v>53</v>
      </c>
      <c r="F30" s="232">
        <f>Cene!$C$43</f>
        <v>0</v>
      </c>
      <c r="G30" s="68"/>
      <c r="H30" s="68"/>
      <c r="I30" s="150">
        <v>8</v>
      </c>
      <c r="J30" s="156">
        <f t="shared" si="2"/>
        <v>0</v>
      </c>
      <c r="K30" s="159"/>
      <c r="L30" s="156">
        <f t="shared" si="3"/>
        <v>0</v>
      </c>
      <c r="M30" s="112"/>
      <c r="N30" s="111"/>
    </row>
    <row r="31" spans="2:14" ht="12.75">
      <c r="B31" s="64"/>
      <c r="C31" s="36">
        <v>8</v>
      </c>
      <c r="D31" s="160" t="s">
        <v>157</v>
      </c>
      <c r="E31" s="161" t="s">
        <v>53</v>
      </c>
      <c r="F31" s="232">
        <f>Cene!$C$43</f>
        <v>0</v>
      </c>
      <c r="G31" s="68"/>
      <c r="H31" s="68"/>
      <c r="I31" s="150">
        <v>1.5</v>
      </c>
      <c r="J31" s="156">
        <f t="shared" si="2"/>
        <v>0</v>
      </c>
      <c r="K31" s="159"/>
      <c r="L31" s="156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24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Г33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12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5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188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26.25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114</v>
      </c>
      <c r="E7" s="88" t="s">
        <v>115</v>
      </c>
      <c r="F7" s="227">
        <f>Cene!$C$34</f>
        <v>0</v>
      </c>
      <c r="G7" s="225">
        <v>1860</v>
      </c>
      <c r="H7" s="225">
        <v>1860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07">
        <v>1</v>
      </c>
      <c r="N7" s="61">
        <f aca="true" t="shared" si="2" ref="N7:N19">M7*F7</f>
        <v>0</v>
      </c>
    </row>
    <row r="8" spans="2:14" ht="12.75">
      <c r="B8" s="64"/>
      <c r="C8" s="36">
        <v>2</v>
      </c>
      <c r="D8" s="60" t="s">
        <v>116</v>
      </c>
      <c r="E8" s="88" t="s">
        <v>115</v>
      </c>
      <c r="F8" s="226">
        <f>Cene!$C$35</f>
        <v>0</v>
      </c>
      <c r="G8" s="226">
        <v>729</v>
      </c>
      <c r="H8" s="226">
        <v>729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07"/>
      <c r="N8" s="61">
        <f t="shared" si="2"/>
        <v>0</v>
      </c>
    </row>
    <row r="9" spans="2:14" ht="12.75">
      <c r="B9" s="64"/>
      <c r="C9" s="36">
        <v>3</v>
      </c>
      <c r="D9" s="174" t="s">
        <v>179</v>
      </c>
      <c r="E9" s="175" t="s">
        <v>118</v>
      </c>
      <c r="F9" s="227">
        <f>Cene!$C$8</f>
        <v>0</v>
      </c>
      <c r="G9" s="227">
        <v>390</v>
      </c>
      <c r="H9" s="227">
        <v>390</v>
      </c>
      <c r="I9" s="99"/>
      <c r="J9" s="52">
        <f t="shared" si="0"/>
        <v>0</v>
      </c>
      <c r="K9" s="107">
        <v>15</v>
      </c>
      <c r="L9" s="61">
        <f t="shared" si="1"/>
        <v>0</v>
      </c>
      <c r="M9" s="107">
        <v>40</v>
      </c>
      <c r="N9" s="61">
        <f t="shared" si="2"/>
        <v>0</v>
      </c>
    </row>
    <row r="10" spans="2:14" ht="12.75">
      <c r="B10" s="64"/>
      <c r="C10" s="36">
        <v>4</v>
      </c>
      <c r="D10" s="60" t="s">
        <v>119</v>
      </c>
      <c r="E10" s="88" t="s">
        <v>115</v>
      </c>
      <c r="F10" s="227">
        <f>Cene!$C$31</f>
        <v>0</v>
      </c>
      <c r="G10" s="227">
        <v>190000</v>
      </c>
      <c r="H10" s="227">
        <v>190000</v>
      </c>
      <c r="I10" s="99">
        <v>0.75</v>
      </c>
      <c r="J10" s="52">
        <f t="shared" si="0"/>
        <v>0</v>
      </c>
      <c r="K10" s="107"/>
      <c r="L10" s="61">
        <f t="shared" si="1"/>
        <v>0</v>
      </c>
      <c r="M10" s="107"/>
      <c r="N10" s="61">
        <f t="shared" si="2"/>
        <v>0</v>
      </c>
    </row>
    <row r="11" spans="2:14" ht="12.75">
      <c r="B11" s="64"/>
      <c r="C11" s="36">
        <v>5</v>
      </c>
      <c r="D11" s="60" t="s">
        <v>120</v>
      </c>
      <c r="E11" s="88" t="s">
        <v>115</v>
      </c>
      <c r="F11" s="227">
        <f>Cene!$C$5</f>
        <v>0</v>
      </c>
      <c r="G11" s="227">
        <v>6000</v>
      </c>
      <c r="H11" s="227">
        <v>6000</v>
      </c>
      <c r="I11" s="99">
        <v>24</v>
      </c>
      <c r="J11" s="52">
        <f t="shared" si="0"/>
        <v>0</v>
      </c>
      <c r="K11" s="107"/>
      <c r="L11" s="61">
        <f t="shared" si="1"/>
        <v>0</v>
      </c>
      <c r="M11" s="107"/>
      <c r="N11" s="61">
        <f t="shared" si="2"/>
        <v>0</v>
      </c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72</v>
      </c>
      <c r="J12" s="52">
        <f t="shared" si="0"/>
        <v>0</v>
      </c>
      <c r="K12" s="107"/>
      <c r="L12" s="61">
        <f t="shared" si="1"/>
        <v>0</v>
      </c>
      <c r="M12" s="107"/>
      <c r="N12" s="61">
        <f t="shared" si="2"/>
        <v>0</v>
      </c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Cene!$C$19</f>
        <v>0</v>
      </c>
      <c r="G13" s="227">
        <v>16000</v>
      </c>
      <c r="H13" s="227">
        <v>16000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07">
        <v>1</v>
      </c>
      <c r="N13" s="61">
        <f t="shared" si="2"/>
        <v>0</v>
      </c>
    </row>
    <row r="14" spans="2:14" ht="12.75">
      <c r="B14" s="64"/>
      <c r="C14" s="36">
        <v>8</v>
      </c>
      <c r="D14" s="60" t="s">
        <v>124</v>
      </c>
      <c r="E14" s="88" t="s">
        <v>115</v>
      </c>
      <c r="F14" s="227">
        <f>Cene!$C$23</f>
        <v>0</v>
      </c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07">
        <v>1</v>
      </c>
      <c r="N14" s="61">
        <f t="shared" si="2"/>
        <v>0</v>
      </c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07"/>
      <c r="N15" s="61">
        <f t="shared" si="2"/>
        <v>0</v>
      </c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 t="shared" si="0"/>
        <v>0</v>
      </c>
      <c r="K16" s="107"/>
      <c r="L16" s="61">
        <f t="shared" si="1"/>
        <v>0</v>
      </c>
      <c r="M16" s="107"/>
      <c r="N16" s="61">
        <f t="shared" si="2"/>
        <v>0</v>
      </c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07"/>
      <c r="N17" s="61">
        <f>M17*F17</f>
        <v>0</v>
      </c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>I18*F18</f>
        <v>0</v>
      </c>
      <c r="K18" s="107"/>
      <c r="L18" s="61">
        <f>K18*F18</f>
        <v>0</v>
      </c>
      <c r="M18" s="107"/>
      <c r="N18" s="61">
        <f>M18*F18</f>
        <v>0</v>
      </c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07"/>
      <c r="N19" s="61">
        <f t="shared" si="2"/>
        <v>0</v>
      </c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76"/>
      <c r="N20" s="52">
        <f>SUM(N7:N19)</f>
        <v>0</v>
      </c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52">
        <f>N20/40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3" ref="J24:J31">I24*F24</f>
        <v>0</v>
      </c>
      <c r="K24" s="109"/>
      <c r="L24" s="52">
        <f aca="true" t="shared" si="4" ref="L24:L31">K24*F24</f>
        <v>0</v>
      </c>
      <c r="M24" s="109"/>
      <c r="N24" s="86">
        <f aca="true" t="shared" si="5" ref="N24:N31">M24*F24</f>
        <v>0</v>
      </c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3"/>
        <v>0</v>
      </c>
      <c r="K25" s="107"/>
      <c r="L25" s="52">
        <f t="shared" si="4"/>
        <v>0</v>
      </c>
      <c r="M25" s="107"/>
      <c r="N25" s="52">
        <f t="shared" si="5"/>
        <v>0</v>
      </c>
    </row>
    <row r="26" spans="2:14" ht="76.5">
      <c r="B26" s="64"/>
      <c r="C26" s="147">
        <v>3</v>
      </c>
      <c r="D26" s="148" t="s">
        <v>146</v>
      </c>
      <c r="E26" s="161" t="s">
        <v>53</v>
      </c>
      <c r="F26" s="230">
        <f>Cene!$C$43</f>
        <v>0</v>
      </c>
      <c r="G26" s="149"/>
      <c r="H26" s="149"/>
      <c r="I26" s="222">
        <v>72</v>
      </c>
      <c r="J26" s="156">
        <f t="shared" si="3"/>
        <v>0</v>
      </c>
      <c r="K26" s="159"/>
      <c r="L26" s="156">
        <f t="shared" si="4"/>
        <v>0</v>
      </c>
      <c r="M26" s="159">
        <v>16</v>
      </c>
      <c r="N26" s="156">
        <f t="shared" si="5"/>
        <v>0</v>
      </c>
    </row>
    <row r="27" spans="2:14" ht="12.75">
      <c r="B27" s="64"/>
      <c r="C27" s="36">
        <v>4</v>
      </c>
      <c r="D27" s="60" t="s">
        <v>144</v>
      </c>
      <c r="E27" s="88" t="s">
        <v>53</v>
      </c>
      <c r="F27" s="231">
        <f>Cene!$C$43</f>
        <v>0</v>
      </c>
      <c r="G27" s="98"/>
      <c r="H27" s="98"/>
      <c r="I27" s="99">
        <v>2</v>
      </c>
      <c r="J27" s="52">
        <f t="shared" si="3"/>
        <v>0</v>
      </c>
      <c r="K27" s="107"/>
      <c r="L27" s="52">
        <f t="shared" si="4"/>
        <v>0</v>
      </c>
      <c r="M27" s="107"/>
      <c r="N27" s="52">
        <f t="shared" si="5"/>
        <v>0</v>
      </c>
    </row>
    <row r="28" spans="2:14" ht="12.75">
      <c r="B28" s="64"/>
      <c r="C28" s="36">
        <v>5</v>
      </c>
      <c r="D28" s="49" t="s">
        <v>145</v>
      </c>
      <c r="E28" s="88" t="s">
        <v>53</v>
      </c>
      <c r="F28" s="229">
        <f>Cene!$C$43</f>
        <v>0</v>
      </c>
      <c r="G28" s="68"/>
      <c r="H28" s="68"/>
      <c r="I28" s="99"/>
      <c r="J28" s="52">
        <f t="shared" si="3"/>
        <v>0</v>
      </c>
      <c r="K28" s="107"/>
      <c r="L28" s="52">
        <f t="shared" si="4"/>
        <v>0</v>
      </c>
      <c r="M28" s="107">
        <v>4</v>
      </c>
      <c r="N28" s="52">
        <f t="shared" si="5"/>
        <v>0</v>
      </c>
    </row>
    <row r="29" spans="2:14" ht="12.75">
      <c r="B29" s="64"/>
      <c r="C29" s="36">
        <v>6</v>
      </c>
      <c r="D29" s="49"/>
      <c r="E29" s="88"/>
      <c r="F29" s="232"/>
      <c r="G29" s="68"/>
      <c r="H29" s="68"/>
      <c r="I29" s="99"/>
      <c r="J29" s="52">
        <f t="shared" si="3"/>
        <v>0</v>
      </c>
      <c r="K29" s="107"/>
      <c r="L29" s="52">
        <f t="shared" si="4"/>
        <v>0</v>
      </c>
      <c r="M29" s="107"/>
      <c r="N29" s="52">
        <f t="shared" si="5"/>
        <v>0</v>
      </c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99"/>
      <c r="J30" s="52">
        <f t="shared" si="3"/>
        <v>0</v>
      </c>
      <c r="K30" s="107"/>
      <c r="L30" s="52">
        <f t="shared" si="4"/>
        <v>0</v>
      </c>
      <c r="M30" s="107"/>
      <c r="N30" s="52">
        <f t="shared" si="5"/>
        <v>0</v>
      </c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3"/>
        <v>0</v>
      </c>
      <c r="K31" s="107"/>
      <c r="L31" s="52">
        <f t="shared" si="4"/>
        <v>0</v>
      </c>
      <c r="M31" s="107"/>
      <c r="N31" s="52">
        <f t="shared" si="5"/>
        <v>0</v>
      </c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76"/>
      <c r="N32" s="52">
        <f>SUM(N24:N31)</f>
        <v>0</v>
      </c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52">
        <f>N32/40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07"/>
      <c r="N35" s="52">
        <f>M35*F35</f>
        <v>0</v>
      </c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07">
        <v>2</v>
      </c>
      <c r="N36" s="52">
        <f>M36*F36</f>
        <v>0</v>
      </c>
    </row>
    <row r="37" spans="3:14" ht="12.75">
      <c r="C37" s="36">
        <v>3</v>
      </c>
      <c r="D37" s="48" t="s">
        <v>170</v>
      </c>
      <c r="E37" s="50" t="s">
        <v>53</v>
      </c>
      <c r="F37" s="229">
        <f>Cene!$C$52</f>
        <v>0</v>
      </c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07">
        <v>2</v>
      </c>
      <c r="N37" s="52">
        <f>M37*F37</f>
        <v>0</v>
      </c>
    </row>
    <row r="38" spans="3:14" ht="12.75">
      <c r="C38" s="36">
        <v>4</v>
      </c>
      <c r="D38" s="48" t="s">
        <v>170</v>
      </c>
      <c r="E38" s="50" t="s">
        <v>171</v>
      </c>
      <c r="F38" s="233">
        <f>Cene!$C$51</f>
        <v>0</v>
      </c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07">
        <v>50</v>
      </c>
      <c r="N38" s="52">
        <f>M38*F38</f>
        <v>0</v>
      </c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07"/>
      <c r="N39" s="52">
        <f>M39*F39</f>
        <v>0</v>
      </c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0"/>
      <c r="N40" s="52">
        <f>SUM(N35:N39)</f>
        <v>0</v>
      </c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52">
        <f>N40/40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48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Г41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24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3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64"/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F18:H18"/>
    <mergeCell ref="F19:H19"/>
    <mergeCell ref="C56:F56"/>
    <mergeCell ref="C3:D4"/>
    <mergeCell ref="E3:E4"/>
    <mergeCell ref="F3:H5"/>
    <mergeCell ref="M3:N4"/>
    <mergeCell ref="F6:H6"/>
    <mergeCell ref="D54:E54"/>
    <mergeCell ref="D55:E55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85" zoomScaleNormal="85" zoomScaleSheetLayoutView="75" zoomScalePageLayoutView="0" workbookViewId="0" topLeftCell="A1">
      <selection activeCell="K1" sqref="K1:S16384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10.7109375" style="2" customWidth="1"/>
    <col min="4" max="4" width="34.7109375" style="2" customWidth="1"/>
    <col min="5" max="6" width="15.7109375" style="2" customWidth="1"/>
    <col min="7" max="7" width="2.140625" style="2" customWidth="1"/>
    <col min="8" max="8" width="7.7109375" style="2" hidden="1" customWidth="1"/>
    <col min="9" max="9" width="10.7109375" style="2" hidden="1" customWidth="1"/>
    <col min="10" max="10" width="34.7109375" style="2" hidden="1" customWidth="1"/>
    <col min="11" max="16384" width="9.140625" style="2" customWidth="1"/>
  </cols>
  <sheetData>
    <row r="1" spans="1:8" ht="12.75">
      <c r="A1" s="38"/>
      <c r="B1" s="1"/>
      <c r="H1" s="1"/>
    </row>
    <row r="2" spans="2:10" ht="12.75">
      <c r="B2" s="4" t="s">
        <v>19</v>
      </c>
      <c r="C2" s="5"/>
      <c r="D2" s="3"/>
      <c r="E2" s="24"/>
      <c r="F2" s="24"/>
      <c r="H2" s="4" t="s">
        <v>19</v>
      </c>
      <c r="I2" s="5"/>
      <c r="J2" s="189"/>
    </row>
    <row r="3" spans="2:10" ht="41.25" customHeight="1">
      <c r="B3" s="241" t="s">
        <v>7</v>
      </c>
      <c r="C3" s="241" t="s">
        <v>8</v>
      </c>
      <c r="D3" s="241" t="s">
        <v>9</v>
      </c>
      <c r="E3" s="12" t="s">
        <v>11</v>
      </c>
      <c r="F3" s="12" t="s">
        <v>10</v>
      </c>
      <c r="G3" s="45"/>
      <c r="H3" s="243" t="s">
        <v>7</v>
      </c>
      <c r="I3" s="243" t="s">
        <v>8</v>
      </c>
      <c r="J3" s="243" t="s">
        <v>9</v>
      </c>
    </row>
    <row r="4" spans="2:10" ht="12.75" customHeight="1">
      <c r="B4" s="242"/>
      <c r="C4" s="242"/>
      <c r="D4" s="242"/>
      <c r="E4" s="12" t="s">
        <v>0</v>
      </c>
      <c r="F4" s="12" t="s">
        <v>34</v>
      </c>
      <c r="G4" s="10"/>
      <c r="H4" s="244"/>
      <c r="I4" s="244"/>
      <c r="J4" s="244"/>
    </row>
    <row r="5" spans="2:10" ht="20.25" customHeight="1">
      <c r="B5" s="240" t="s">
        <v>18</v>
      </c>
      <c r="C5" s="240"/>
      <c r="D5" s="240"/>
      <c r="E5" s="240"/>
      <c r="F5" s="240"/>
      <c r="G5" s="10"/>
      <c r="H5" s="240"/>
      <c r="I5" s="240"/>
      <c r="J5" s="240"/>
    </row>
    <row r="6" spans="2:10" s="11" customFormat="1" ht="25.5" customHeight="1">
      <c r="B6" s="13">
        <v>1</v>
      </c>
      <c r="C6" s="21" t="s">
        <v>274</v>
      </c>
      <c r="D6" s="14" t="s">
        <v>176</v>
      </c>
      <c r="E6" s="33">
        <f>StruktTroska!M8</f>
        <v>0</v>
      </c>
      <c r="F6" s="33">
        <f>StruktTroska!N8</f>
        <v>0</v>
      </c>
      <c r="H6" s="13">
        <v>1</v>
      </c>
      <c r="I6" s="21" t="s">
        <v>12</v>
      </c>
      <c r="J6" s="190" t="s">
        <v>206</v>
      </c>
    </row>
    <row r="7" spans="2:10" s="11" customFormat="1" ht="25.5" customHeight="1">
      <c r="B7" s="15">
        <v>2</v>
      </c>
      <c r="C7" s="22" t="s">
        <v>275</v>
      </c>
      <c r="D7" s="17" t="s">
        <v>177</v>
      </c>
      <c r="E7" s="39">
        <f>StruktTroska!M9</f>
        <v>0</v>
      </c>
      <c r="F7" s="39">
        <f>StruktTroska!N9</f>
        <v>0</v>
      </c>
      <c r="H7" s="15">
        <v>2</v>
      </c>
      <c r="I7" s="22" t="s">
        <v>13</v>
      </c>
      <c r="J7" s="191" t="s">
        <v>207</v>
      </c>
    </row>
    <row r="8" spans="2:10" s="11" customFormat="1" ht="25.5" customHeight="1">
      <c r="B8" s="15">
        <v>3</v>
      </c>
      <c r="C8" s="22" t="s">
        <v>276</v>
      </c>
      <c r="D8" s="17" t="s">
        <v>178</v>
      </c>
      <c r="E8" s="39">
        <f>StruktTroska!M10</f>
        <v>0</v>
      </c>
      <c r="F8" s="39">
        <f>StruktTroska!N10</f>
        <v>0</v>
      </c>
      <c r="H8" s="15">
        <v>3</v>
      </c>
      <c r="I8" s="22" t="s">
        <v>14</v>
      </c>
      <c r="J8" s="191" t="s">
        <v>208</v>
      </c>
    </row>
    <row r="9" spans="2:10" s="11" customFormat="1" ht="25.5" customHeight="1">
      <c r="B9" s="15">
        <v>4</v>
      </c>
      <c r="C9" s="22" t="s">
        <v>277</v>
      </c>
      <c r="D9" s="17" t="s">
        <v>173</v>
      </c>
      <c r="E9" s="39">
        <f>StruktTroska!M11</f>
        <v>0</v>
      </c>
      <c r="F9" s="39">
        <f>StruktTroska!N11</f>
        <v>0</v>
      </c>
      <c r="H9" s="15">
        <v>4</v>
      </c>
      <c r="I9" s="22" t="s">
        <v>15</v>
      </c>
      <c r="J9" s="191" t="s">
        <v>209</v>
      </c>
    </row>
    <row r="10" spans="2:10" s="11" customFormat="1" ht="25.5" customHeight="1">
      <c r="B10" s="15">
        <v>5</v>
      </c>
      <c r="C10" s="22" t="s">
        <v>278</v>
      </c>
      <c r="D10" s="17" t="s">
        <v>174</v>
      </c>
      <c r="E10" s="39">
        <f>StruktTroska!M12</f>
        <v>0</v>
      </c>
      <c r="F10" s="39">
        <f>StruktTroska!N12</f>
        <v>0</v>
      </c>
      <c r="H10" s="15">
        <v>5</v>
      </c>
      <c r="I10" s="22" t="s">
        <v>16</v>
      </c>
      <c r="J10" s="191" t="s">
        <v>210</v>
      </c>
    </row>
    <row r="11" spans="2:10" s="11" customFormat="1" ht="25.5" customHeight="1">
      <c r="B11" s="18">
        <v>6</v>
      </c>
      <c r="C11" s="23" t="s">
        <v>279</v>
      </c>
      <c r="D11" s="20" t="s">
        <v>175</v>
      </c>
      <c r="E11" s="124">
        <f>StruktTroska!M13</f>
        <v>0</v>
      </c>
      <c r="F11" s="124">
        <f>StruktTroska!N13</f>
        <v>0</v>
      </c>
      <c r="H11" s="15">
        <v>6</v>
      </c>
      <c r="I11" s="22" t="s">
        <v>17</v>
      </c>
      <c r="J11" s="191" t="s">
        <v>211</v>
      </c>
    </row>
    <row r="12" spans="2:10" s="11" customFormat="1" ht="20.25" customHeight="1">
      <c r="B12" s="240" t="s">
        <v>20</v>
      </c>
      <c r="C12" s="240"/>
      <c r="D12" s="240"/>
      <c r="E12" s="240"/>
      <c r="F12" s="240"/>
      <c r="H12" s="240" t="s">
        <v>20</v>
      </c>
      <c r="I12" s="240"/>
      <c r="J12" s="240"/>
    </row>
    <row r="13" spans="2:10" s="11" customFormat="1" ht="25.5" customHeight="1">
      <c r="B13" s="13">
        <v>1</v>
      </c>
      <c r="C13" s="21" t="s">
        <v>280</v>
      </c>
      <c r="D13" s="180" t="s">
        <v>191</v>
      </c>
      <c r="E13" s="33">
        <f>StruktTroska!M15</f>
        <v>0</v>
      </c>
      <c r="F13" s="33">
        <f>StruktTroska!N15</f>
        <v>0</v>
      </c>
      <c r="H13" s="13">
        <v>1</v>
      </c>
      <c r="I13" s="21" t="s">
        <v>21</v>
      </c>
      <c r="J13" s="190" t="s">
        <v>209</v>
      </c>
    </row>
    <row r="14" spans="2:10" s="11" customFormat="1" ht="25.5" customHeight="1">
      <c r="B14" s="15">
        <v>2</v>
      </c>
      <c r="C14" s="22" t="s">
        <v>281</v>
      </c>
      <c r="D14" s="181" t="s">
        <v>192</v>
      </c>
      <c r="E14" s="39">
        <f>StruktTroska!M16</f>
        <v>0</v>
      </c>
      <c r="F14" s="39">
        <f>StruktTroska!N16</f>
        <v>0</v>
      </c>
      <c r="H14" s="15">
        <v>2</v>
      </c>
      <c r="I14" s="22" t="s">
        <v>22</v>
      </c>
      <c r="J14" s="191" t="s">
        <v>210</v>
      </c>
    </row>
    <row r="15" spans="2:10" s="11" customFormat="1" ht="25.5" customHeight="1">
      <c r="B15" s="15">
        <v>3</v>
      </c>
      <c r="C15" s="22" t="s">
        <v>282</v>
      </c>
      <c r="D15" s="181" t="s">
        <v>193</v>
      </c>
      <c r="E15" s="39">
        <f>StruktTroska!M17</f>
        <v>0</v>
      </c>
      <c r="F15" s="39">
        <f>StruktTroska!N17</f>
        <v>0</v>
      </c>
      <c r="H15" s="15">
        <v>3</v>
      </c>
      <c r="I15" s="22" t="s">
        <v>23</v>
      </c>
      <c r="J15" s="191" t="s">
        <v>211</v>
      </c>
    </row>
    <row r="16" spans="2:10" s="11" customFormat="1" ht="25.5" customHeight="1">
      <c r="B16" s="15">
        <v>4</v>
      </c>
      <c r="C16" s="22" t="s">
        <v>24</v>
      </c>
      <c r="D16" s="181" t="s">
        <v>194</v>
      </c>
      <c r="E16" s="39">
        <f>StruktTroska!M18</f>
        <v>0</v>
      </c>
      <c r="F16" s="39">
        <f>StruktTroska!N18</f>
        <v>0</v>
      </c>
      <c r="H16" s="15"/>
      <c r="I16" s="22"/>
      <c r="J16" s="191"/>
    </row>
    <row r="17" spans="2:10" s="11" customFormat="1" ht="25.5" customHeight="1">
      <c r="B17" s="15">
        <v>5</v>
      </c>
      <c r="C17" s="22" t="s">
        <v>25</v>
      </c>
      <c r="D17" s="181" t="s">
        <v>195</v>
      </c>
      <c r="E17" s="39">
        <f>StruktTroska!M19</f>
        <v>0</v>
      </c>
      <c r="F17" s="39">
        <f>StruktTroska!N19</f>
        <v>0</v>
      </c>
      <c r="H17" s="15"/>
      <c r="I17" s="22"/>
      <c r="J17" s="191"/>
    </row>
    <row r="18" spans="2:10" s="11" customFormat="1" ht="25.5" customHeight="1">
      <c r="B18" s="15">
        <v>6</v>
      </c>
      <c r="C18" s="22" t="s">
        <v>26</v>
      </c>
      <c r="D18" s="181" t="s">
        <v>196</v>
      </c>
      <c r="E18" s="39">
        <f>StruktTroska!M20</f>
        <v>0</v>
      </c>
      <c r="F18" s="39">
        <f>StruktTroska!N20</f>
        <v>0</v>
      </c>
      <c r="H18" s="15"/>
      <c r="I18" s="22"/>
      <c r="J18" s="191"/>
    </row>
    <row r="19" spans="2:10" s="11" customFormat="1" ht="25.5" customHeight="1">
      <c r="B19" s="15">
        <v>7</v>
      </c>
      <c r="C19" s="22" t="s">
        <v>27</v>
      </c>
      <c r="D19" s="181" t="s">
        <v>197</v>
      </c>
      <c r="E19" s="39">
        <f>StruktTroska!M21</f>
        <v>0</v>
      </c>
      <c r="F19" s="39">
        <f>StruktTroska!N21</f>
        <v>0</v>
      </c>
      <c r="H19" s="15"/>
      <c r="I19" s="22"/>
      <c r="J19" s="191"/>
    </row>
    <row r="20" spans="2:10" s="11" customFormat="1" ht="25.5" customHeight="1">
      <c r="B20" s="15">
        <v>8</v>
      </c>
      <c r="C20" s="22" t="s">
        <v>28</v>
      </c>
      <c r="D20" s="181" t="s">
        <v>198</v>
      </c>
      <c r="E20" s="39">
        <f>StruktTroska!M22</f>
        <v>0</v>
      </c>
      <c r="F20" s="39">
        <f>StruktTroska!N22</f>
        <v>0</v>
      </c>
      <c r="H20" s="15"/>
      <c r="I20" s="22"/>
      <c r="J20" s="191"/>
    </row>
    <row r="21" spans="2:10" s="11" customFormat="1" ht="25.5" customHeight="1">
      <c r="B21" s="15">
        <v>9</v>
      </c>
      <c r="C21" s="22" t="s">
        <v>29</v>
      </c>
      <c r="D21" s="181" t="s">
        <v>199</v>
      </c>
      <c r="E21" s="39">
        <f>StruktTroska!M23</f>
        <v>0</v>
      </c>
      <c r="F21" s="39">
        <f>StruktTroska!N23</f>
        <v>0</v>
      </c>
      <c r="H21" s="15"/>
      <c r="I21" s="22"/>
      <c r="J21" s="191"/>
    </row>
    <row r="22" spans="2:10" s="11" customFormat="1" ht="25.5" customHeight="1">
      <c r="B22" s="15">
        <v>10</v>
      </c>
      <c r="C22" s="22" t="s">
        <v>188</v>
      </c>
      <c r="D22" s="181" t="s">
        <v>200</v>
      </c>
      <c r="E22" s="39">
        <f>StruktTroska!M24</f>
        <v>0</v>
      </c>
      <c r="F22" s="39">
        <f>StruktTroska!N24</f>
        <v>0</v>
      </c>
      <c r="H22" s="15">
        <v>4</v>
      </c>
      <c r="I22" s="22" t="s">
        <v>24</v>
      </c>
      <c r="J22" s="191" t="s">
        <v>212</v>
      </c>
    </row>
    <row r="23" spans="2:10" s="11" customFormat="1" ht="25.5" customHeight="1">
      <c r="B23" s="15">
        <v>11</v>
      </c>
      <c r="C23" s="22" t="s">
        <v>189</v>
      </c>
      <c r="D23" s="181" t="s">
        <v>201</v>
      </c>
      <c r="E23" s="39">
        <f>StruktTroska!M25</f>
        <v>0</v>
      </c>
      <c r="F23" s="39">
        <f>StruktTroska!N25</f>
        <v>0</v>
      </c>
      <c r="H23" s="15">
        <v>5</v>
      </c>
      <c r="I23" s="22" t="s">
        <v>25</v>
      </c>
      <c r="J23" s="191" t="s">
        <v>213</v>
      </c>
    </row>
    <row r="24" spans="2:10" s="10" customFormat="1" ht="25.5" customHeight="1">
      <c r="B24" s="15">
        <v>12</v>
      </c>
      <c r="C24" s="22" t="s">
        <v>190</v>
      </c>
      <c r="D24" s="181" t="s">
        <v>202</v>
      </c>
      <c r="E24" s="39">
        <f>StruktTroska!M26</f>
        <v>0</v>
      </c>
      <c r="F24" s="39">
        <f>StruktTroska!N26</f>
        <v>0</v>
      </c>
      <c r="H24" s="15">
        <v>6</v>
      </c>
      <c r="I24" s="22" t="s">
        <v>26</v>
      </c>
      <c r="J24" s="191" t="s">
        <v>214</v>
      </c>
    </row>
    <row r="25" spans="2:10" s="10" customFormat="1" ht="25.5" customHeight="1">
      <c r="B25" s="15">
        <v>13</v>
      </c>
      <c r="C25" s="22" t="s">
        <v>184</v>
      </c>
      <c r="D25" s="181" t="s">
        <v>203</v>
      </c>
      <c r="E25" s="39">
        <f>StruktTroska!M27</f>
        <v>0</v>
      </c>
      <c r="F25" s="39">
        <f>StruktTroska!N27</f>
        <v>0</v>
      </c>
      <c r="H25" s="15">
        <v>7</v>
      </c>
      <c r="I25" s="22" t="s">
        <v>27</v>
      </c>
      <c r="J25" s="191" t="s">
        <v>215</v>
      </c>
    </row>
    <row r="26" spans="2:10" s="10" customFormat="1" ht="25.5" customHeight="1">
      <c r="B26" s="15">
        <v>14</v>
      </c>
      <c r="C26" s="22" t="s">
        <v>183</v>
      </c>
      <c r="D26" s="181" t="s">
        <v>204</v>
      </c>
      <c r="E26" s="39">
        <f>StruktTroska!M28</f>
        <v>0</v>
      </c>
      <c r="F26" s="39">
        <f>StruktTroska!N28</f>
        <v>0</v>
      </c>
      <c r="H26" s="15">
        <v>8</v>
      </c>
      <c r="I26" s="22" t="s">
        <v>28</v>
      </c>
      <c r="J26" s="191" t="s">
        <v>216</v>
      </c>
    </row>
    <row r="27" spans="2:10" s="10" customFormat="1" ht="25.5" customHeight="1">
      <c r="B27" s="18">
        <v>15</v>
      </c>
      <c r="C27" s="23" t="s">
        <v>182</v>
      </c>
      <c r="D27" s="182" t="s">
        <v>205</v>
      </c>
      <c r="E27" s="124">
        <f>StruktTroska!M29</f>
        <v>0</v>
      </c>
      <c r="F27" s="124">
        <f>StruktTroska!N29</f>
        <v>0</v>
      </c>
      <c r="H27" s="18">
        <v>9</v>
      </c>
      <c r="I27" s="23" t="s">
        <v>29</v>
      </c>
      <c r="J27" s="192" t="s">
        <v>217</v>
      </c>
    </row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pans="2:10" ht="12.7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2.7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2.75">
      <c r="B52" s="10"/>
      <c r="C52" s="10"/>
      <c r="D52" s="10"/>
      <c r="E52" s="10"/>
      <c r="F52" s="10"/>
      <c r="G52" s="10"/>
      <c r="H52" s="10"/>
      <c r="I52" s="10"/>
      <c r="J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2.7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12.7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</sheetData>
  <sheetProtection/>
  <mergeCells count="10">
    <mergeCell ref="H3:H4"/>
    <mergeCell ref="I3:I4"/>
    <mergeCell ref="J3:J4"/>
    <mergeCell ref="H12:J12"/>
    <mergeCell ref="B5:F5"/>
    <mergeCell ref="B12:F12"/>
    <mergeCell ref="B3:B4"/>
    <mergeCell ref="C3:C4"/>
    <mergeCell ref="D3:D4"/>
    <mergeCell ref="H5:J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7" r:id="rId1"/>
  <headerFooter alignWithMargins="0">
    <oddHeader>&amp;R&amp;F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189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88" t="s">
        <v>115</v>
      </c>
      <c r="F7" s="227">
        <f>Cene!$C$26</f>
        <v>0</v>
      </c>
      <c r="G7" s="225">
        <v>15000</v>
      </c>
      <c r="H7" s="225">
        <v>15000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Cene!$C$31</f>
        <v>0</v>
      </c>
      <c r="G8" s="226">
        <v>190000</v>
      </c>
      <c r="H8" s="226">
        <v>190000</v>
      </c>
      <c r="I8" s="99">
        <v>0.75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120</v>
      </c>
      <c r="E9" s="88" t="s">
        <v>115</v>
      </c>
      <c r="F9" s="227">
        <f>Cene!$C$5</f>
        <v>0</v>
      </c>
      <c r="G9" s="227">
        <v>6000</v>
      </c>
      <c r="H9" s="227">
        <v>6000</v>
      </c>
      <c r="I9" s="99">
        <v>24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176" t="s">
        <v>169</v>
      </c>
      <c r="E10" s="177" t="s">
        <v>118</v>
      </c>
      <c r="F10" s="227">
        <f>Cene!$C$12</f>
        <v>0</v>
      </c>
      <c r="G10" s="227">
        <v>700</v>
      </c>
      <c r="H10" s="227">
        <v>700</v>
      </c>
      <c r="I10" s="99"/>
      <c r="J10" s="52">
        <f t="shared" si="0"/>
        <v>0</v>
      </c>
      <c r="K10" s="107">
        <v>15</v>
      </c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6" t="s">
        <v>180</v>
      </c>
      <c r="E11" s="177" t="s">
        <v>118</v>
      </c>
      <c r="F11" s="227">
        <f>Cene!$C$15</f>
        <v>0</v>
      </c>
      <c r="G11" s="227">
        <v>700</v>
      </c>
      <c r="H11" s="227">
        <v>700</v>
      </c>
      <c r="I11" s="99">
        <v>10</v>
      </c>
      <c r="J11" s="52">
        <f t="shared" si="0"/>
        <v>0</v>
      </c>
      <c r="K11" s="107"/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72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Cene!$C$19</f>
        <v>0</v>
      </c>
      <c r="G13" s="227">
        <v>16000</v>
      </c>
      <c r="H13" s="227">
        <v>16000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/>
      <c r="E14" s="88"/>
      <c r="F14" s="227"/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60"/>
      <c r="E15" s="88"/>
      <c r="F15" s="227"/>
      <c r="G15" s="227"/>
      <c r="H15" s="227"/>
      <c r="I15" s="99"/>
      <c r="J15" s="52">
        <f>I15*F15</f>
        <v>0</v>
      </c>
      <c r="K15" s="107"/>
      <c r="L15" s="61">
        <f>K15*F15</f>
        <v>0</v>
      </c>
      <c r="M15" s="112"/>
      <c r="N15" s="139"/>
    </row>
    <row r="16" spans="2:14" ht="12.75">
      <c r="B16" s="64"/>
      <c r="C16" s="36">
        <v>10</v>
      </c>
      <c r="D16" s="60"/>
      <c r="E16" s="88"/>
      <c r="F16" s="228"/>
      <c r="G16" s="228"/>
      <c r="H16" s="228"/>
      <c r="I16" s="99"/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 t="shared" si="0"/>
        <v>0</v>
      </c>
      <c r="K17" s="107"/>
      <c r="L17" s="61">
        <f t="shared" si="1"/>
        <v>0</v>
      </c>
      <c r="M17" s="112"/>
      <c r="N17" s="139"/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15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156">
        <f aca="true" t="shared" si="2" ref="J24:J31">I24*F24</f>
        <v>0</v>
      </c>
      <c r="K24" s="157"/>
      <c r="L24" s="156">
        <f aca="true" t="shared" si="3" ref="L24:L31">K24*F24</f>
        <v>0</v>
      </c>
      <c r="M24" s="141"/>
      <c r="N24" s="142"/>
    </row>
    <row r="25" spans="2:14" ht="12.75">
      <c r="B25" s="64"/>
      <c r="C25" s="147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156">
        <f t="shared" si="2"/>
        <v>0</v>
      </c>
      <c r="K25" s="159"/>
      <c r="L25" s="156">
        <f t="shared" si="3"/>
        <v>0</v>
      </c>
      <c r="M25" s="112"/>
      <c r="N25" s="111"/>
    </row>
    <row r="26" spans="2:14" ht="25.5">
      <c r="B26" s="64"/>
      <c r="C26" s="147">
        <v>3</v>
      </c>
      <c r="D26" s="148" t="s">
        <v>134</v>
      </c>
      <c r="E26" s="161" t="s">
        <v>118</v>
      </c>
      <c r="F26" s="230">
        <f>Cene!$C$44</f>
        <v>0</v>
      </c>
      <c r="G26" s="149"/>
      <c r="H26" s="149"/>
      <c r="I26" s="150"/>
      <c r="J26" s="156">
        <f t="shared" si="2"/>
        <v>0</v>
      </c>
      <c r="K26" s="159">
        <v>15</v>
      </c>
      <c r="L26" s="156">
        <f t="shared" si="3"/>
        <v>0</v>
      </c>
      <c r="M26" s="112"/>
      <c r="N26" s="111"/>
    </row>
    <row r="27" spans="2:14" ht="12.75">
      <c r="B27" s="64"/>
      <c r="C27" s="147">
        <v>4</v>
      </c>
      <c r="D27" s="148" t="s">
        <v>135</v>
      </c>
      <c r="E27" s="161" t="s">
        <v>136</v>
      </c>
      <c r="F27" s="231">
        <f>Cene!$C$45</f>
        <v>0</v>
      </c>
      <c r="G27" s="98"/>
      <c r="H27" s="98"/>
      <c r="I27" s="150"/>
      <c r="J27" s="156">
        <f t="shared" si="2"/>
        <v>0</v>
      </c>
      <c r="K27" s="107">
        <v>0</v>
      </c>
      <c r="L27" s="156">
        <f t="shared" si="3"/>
        <v>0</v>
      </c>
      <c r="M27" s="112"/>
      <c r="N27" s="111"/>
    </row>
    <row r="28" spans="2:14" ht="63.75">
      <c r="B28" s="64"/>
      <c r="C28" s="147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222">
        <v>72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147">
        <v>6</v>
      </c>
      <c r="D29" s="160" t="s">
        <v>127</v>
      </c>
      <c r="E29" s="161" t="s">
        <v>53</v>
      </c>
      <c r="F29" s="232">
        <f>Cene!$C$43</f>
        <v>0</v>
      </c>
      <c r="G29" s="68"/>
      <c r="H29" s="68"/>
      <c r="I29" s="150">
        <v>2</v>
      </c>
      <c r="J29" s="156">
        <f t="shared" si="2"/>
        <v>0</v>
      </c>
      <c r="K29" s="159"/>
      <c r="L29" s="156">
        <f t="shared" si="3"/>
        <v>0</v>
      </c>
      <c r="M29" s="112"/>
      <c r="N29" s="111"/>
    </row>
    <row r="30" spans="2:14" ht="12.75">
      <c r="B30" s="64"/>
      <c r="C30" s="147">
        <v>7</v>
      </c>
      <c r="D30" s="160"/>
      <c r="E30" s="161"/>
      <c r="F30" s="232"/>
      <c r="G30" s="68"/>
      <c r="H30" s="68"/>
      <c r="I30" s="150"/>
      <c r="J30" s="156">
        <f t="shared" si="2"/>
        <v>0</v>
      </c>
      <c r="K30" s="159"/>
      <c r="L30" s="156">
        <f t="shared" si="3"/>
        <v>0</v>
      </c>
      <c r="M30" s="112"/>
      <c r="N30" s="111"/>
    </row>
    <row r="31" spans="2:14" ht="12.75">
      <c r="B31" s="64"/>
      <c r="C31" s="147">
        <v>8</v>
      </c>
      <c r="D31" s="160"/>
      <c r="E31" s="161"/>
      <c r="F31" s="232"/>
      <c r="G31" s="68"/>
      <c r="H31" s="68"/>
      <c r="I31" s="150"/>
      <c r="J31" s="156">
        <f t="shared" si="2"/>
        <v>0</v>
      </c>
      <c r="K31" s="159"/>
      <c r="L31" s="156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/>
      <c r="E35" s="88"/>
      <c r="F35" s="233"/>
      <c r="G35" s="66"/>
      <c r="H35" s="66"/>
      <c r="I35" s="99"/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/>
      <c r="E36" s="88"/>
      <c r="F36" s="231"/>
      <c r="G36" s="66"/>
      <c r="H36" s="66"/>
      <c r="I36" s="99"/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48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Г42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24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5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F18:H18"/>
    <mergeCell ref="F19:H19"/>
    <mergeCell ref="C56:F56"/>
    <mergeCell ref="C3:D4"/>
    <mergeCell ref="E3:E4"/>
    <mergeCell ref="F3:H5"/>
    <mergeCell ref="M3:N4"/>
    <mergeCell ref="F6:H6"/>
    <mergeCell ref="D54:E54"/>
    <mergeCell ref="D55:E55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190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273</v>
      </c>
      <c r="E7" s="88" t="s">
        <v>115</v>
      </c>
      <c r="F7" s="227">
        <f>Cene!$C$37</f>
        <v>0</v>
      </c>
      <c r="G7" s="225">
        <v>2500</v>
      </c>
      <c r="H7" s="225">
        <v>2500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133</v>
      </c>
      <c r="E8" s="88" t="s">
        <v>115</v>
      </c>
      <c r="F8" s="226">
        <f>Cene!$C$26</f>
        <v>0</v>
      </c>
      <c r="G8" s="226">
        <v>15000</v>
      </c>
      <c r="H8" s="226">
        <v>15000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119</v>
      </c>
      <c r="E9" s="88" t="s">
        <v>115</v>
      </c>
      <c r="F9" s="227">
        <f>Cene!$C$31</f>
        <v>0</v>
      </c>
      <c r="G9" s="227">
        <v>190000</v>
      </c>
      <c r="H9" s="227">
        <v>190000</v>
      </c>
      <c r="I9" s="99">
        <v>0.75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120</v>
      </c>
      <c r="E10" s="88" t="s">
        <v>115</v>
      </c>
      <c r="F10" s="227">
        <f>Cene!$C$5</f>
        <v>0</v>
      </c>
      <c r="G10" s="227">
        <v>6000</v>
      </c>
      <c r="H10" s="227">
        <v>6000</v>
      </c>
      <c r="I10" s="99">
        <v>24</v>
      </c>
      <c r="J10" s="52">
        <f t="shared" si="0"/>
        <v>0</v>
      </c>
      <c r="K10" s="107"/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9" t="s">
        <v>187</v>
      </c>
      <c r="E11" s="177" t="s">
        <v>118</v>
      </c>
      <c r="F11" s="227">
        <f>Cene!$C$12</f>
        <v>0</v>
      </c>
      <c r="G11" s="227">
        <v>700</v>
      </c>
      <c r="H11" s="227">
        <v>700</v>
      </c>
      <c r="I11" s="99">
        <v>7</v>
      </c>
      <c r="J11" s="52">
        <f t="shared" si="0"/>
        <v>0</v>
      </c>
      <c r="K11" s="107">
        <v>15</v>
      </c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176" t="s">
        <v>138</v>
      </c>
      <c r="E12" s="177" t="s">
        <v>115</v>
      </c>
      <c r="F12" s="227">
        <f>Cene!$C$16</f>
        <v>0</v>
      </c>
      <c r="G12" s="227">
        <v>1500</v>
      </c>
      <c r="H12" s="227">
        <v>1500</v>
      </c>
      <c r="I12" s="99">
        <v>1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176" t="s">
        <v>180</v>
      </c>
      <c r="E13" s="177" t="s">
        <v>118</v>
      </c>
      <c r="F13" s="227">
        <f>Cene!$C$15</f>
        <v>0</v>
      </c>
      <c r="G13" s="227">
        <v>700</v>
      </c>
      <c r="H13" s="227">
        <v>700</v>
      </c>
      <c r="I13" s="99">
        <v>10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 t="s">
        <v>161</v>
      </c>
      <c r="E14" s="88" t="s">
        <v>115</v>
      </c>
      <c r="F14" s="227">
        <f>Cene!$C$33</f>
        <v>0</v>
      </c>
      <c r="G14" s="227">
        <v>460</v>
      </c>
      <c r="H14" s="227">
        <v>460</v>
      </c>
      <c r="I14" s="99">
        <v>72</v>
      </c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 t="s">
        <v>122</v>
      </c>
      <c r="E15" s="50" t="s">
        <v>123</v>
      </c>
      <c r="F15" s="227">
        <f>Cene!$C$19</f>
        <v>0</v>
      </c>
      <c r="G15" s="227">
        <v>16000</v>
      </c>
      <c r="H15" s="227">
        <v>16000</v>
      </c>
      <c r="I15" s="99">
        <v>1</v>
      </c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 t="s">
        <v>162</v>
      </c>
      <c r="E16" s="50" t="s">
        <v>152</v>
      </c>
      <c r="F16" s="228">
        <f>Cene!$C$38</f>
        <v>0</v>
      </c>
      <c r="G16" s="228">
        <v>240</v>
      </c>
      <c r="H16" s="228">
        <v>240</v>
      </c>
      <c r="I16" s="99">
        <v>16</v>
      </c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 t="s">
        <v>164</v>
      </c>
      <c r="E17" s="50" t="s">
        <v>115</v>
      </c>
      <c r="F17" s="228">
        <f>Cene!$C$40</f>
        <v>0</v>
      </c>
      <c r="G17" s="228">
        <v>400</v>
      </c>
      <c r="H17" s="228">
        <v>400</v>
      </c>
      <c r="I17" s="99">
        <v>3</v>
      </c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 t="s">
        <v>163</v>
      </c>
      <c r="E18" s="50" t="s">
        <v>154</v>
      </c>
      <c r="F18" s="283">
        <f>Cene!$C$39</f>
        <v>0</v>
      </c>
      <c r="G18" s="283">
        <v>90</v>
      </c>
      <c r="H18" s="283">
        <v>90</v>
      </c>
      <c r="I18" s="99">
        <v>1</v>
      </c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156">
        <f aca="true" t="shared" si="2" ref="J24:J31">I24*F24</f>
        <v>0</v>
      </c>
      <c r="K24" s="157"/>
      <c r="L24" s="156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156">
        <f t="shared" si="2"/>
        <v>0</v>
      </c>
      <c r="K25" s="159"/>
      <c r="L25" s="156">
        <f t="shared" si="3"/>
        <v>0</v>
      </c>
      <c r="M25" s="112"/>
      <c r="N25" s="111"/>
    </row>
    <row r="26" spans="2:14" ht="25.5">
      <c r="B26" s="64"/>
      <c r="C26" s="36">
        <v>3</v>
      </c>
      <c r="D26" s="148" t="s">
        <v>134</v>
      </c>
      <c r="E26" s="161" t="s">
        <v>118</v>
      </c>
      <c r="F26" s="230">
        <f>Cene!$C$44</f>
        <v>0</v>
      </c>
      <c r="G26" s="149"/>
      <c r="H26" s="149"/>
      <c r="I26" s="150"/>
      <c r="J26" s="156">
        <f t="shared" si="2"/>
        <v>0</v>
      </c>
      <c r="K26" s="159">
        <v>15</v>
      </c>
      <c r="L26" s="156">
        <f t="shared" si="3"/>
        <v>0</v>
      </c>
      <c r="M26" s="112"/>
      <c r="N26" s="111"/>
    </row>
    <row r="27" spans="2:14" ht="12.75">
      <c r="B27" s="64"/>
      <c r="C27" s="36">
        <v>4</v>
      </c>
      <c r="D27" s="148" t="s">
        <v>135</v>
      </c>
      <c r="E27" s="161" t="s">
        <v>139</v>
      </c>
      <c r="F27" s="231">
        <f>Cene!$C$45</f>
        <v>0</v>
      </c>
      <c r="G27" s="98"/>
      <c r="H27" s="98"/>
      <c r="I27" s="150"/>
      <c r="J27" s="156">
        <f t="shared" si="2"/>
        <v>0</v>
      </c>
      <c r="K27" s="107">
        <v>0</v>
      </c>
      <c r="L27" s="156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222">
        <v>72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160" t="s">
        <v>127</v>
      </c>
      <c r="E29" s="161" t="s">
        <v>53</v>
      </c>
      <c r="F29" s="232">
        <f>Cene!$C$43</f>
        <v>0</v>
      </c>
      <c r="G29" s="68"/>
      <c r="H29" s="68"/>
      <c r="I29" s="150">
        <v>2</v>
      </c>
      <c r="J29" s="156">
        <f t="shared" si="2"/>
        <v>0</v>
      </c>
      <c r="K29" s="159"/>
      <c r="L29" s="156">
        <f t="shared" si="3"/>
        <v>0</v>
      </c>
      <c r="M29" s="112"/>
      <c r="N29" s="111"/>
    </row>
    <row r="30" spans="2:14" ht="12.75">
      <c r="B30" s="64"/>
      <c r="C30" s="36">
        <v>7</v>
      </c>
      <c r="D30" s="160" t="s">
        <v>156</v>
      </c>
      <c r="E30" s="161" t="s">
        <v>53</v>
      </c>
      <c r="F30" s="232">
        <f>Cene!$C$43</f>
        <v>0</v>
      </c>
      <c r="G30" s="68"/>
      <c r="H30" s="68"/>
      <c r="I30" s="150">
        <v>8</v>
      </c>
      <c r="J30" s="156">
        <f t="shared" si="2"/>
        <v>0</v>
      </c>
      <c r="K30" s="159"/>
      <c r="L30" s="156">
        <f t="shared" si="3"/>
        <v>0</v>
      </c>
      <c r="M30" s="112"/>
      <c r="N30" s="111"/>
    </row>
    <row r="31" spans="2:14" ht="12.75">
      <c r="B31" s="64"/>
      <c r="C31" s="36">
        <v>8</v>
      </c>
      <c r="D31" s="160" t="s">
        <v>157</v>
      </c>
      <c r="E31" s="161" t="s">
        <v>53</v>
      </c>
      <c r="F31" s="232">
        <f>Cene!$C$43</f>
        <v>0</v>
      </c>
      <c r="G31" s="68"/>
      <c r="H31" s="68"/>
      <c r="I31" s="150">
        <v>1.5</v>
      </c>
      <c r="J31" s="156">
        <f t="shared" si="2"/>
        <v>0</v>
      </c>
      <c r="K31" s="159"/>
      <c r="L31" s="156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48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Г43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24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5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F18:H18"/>
    <mergeCell ref="F19:H19"/>
    <mergeCell ref="C56:F56"/>
    <mergeCell ref="C3:D4"/>
    <mergeCell ref="E3:E4"/>
    <mergeCell ref="F3:H5"/>
    <mergeCell ref="M3:N4"/>
    <mergeCell ref="F6:H6"/>
    <mergeCell ref="D54:E54"/>
    <mergeCell ref="D55:E55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184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26.25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114</v>
      </c>
      <c r="E7" s="88" t="s">
        <v>115</v>
      </c>
      <c r="F7" s="227">
        <f>Cene!$C$34</f>
        <v>0</v>
      </c>
      <c r="G7" s="225">
        <v>1860</v>
      </c>
      <c r="H7" s="225">
        <v>1860</v>
      </c>
      <c r="I7" s="183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07">
        <v>1</v>
      </c>
      <c r="N7" s="61">
        <f aca="true" t="shared" si="2" ref="N7:N19">M7*F7</f>
        <v>0</v>
      </c>
    </row>
    <row r="8" spans="2:14" ht="12.75">
      <c r="B8" s="64"/>
      <c r="C8" s="36">
        <v>2</v>
      </c>
      <c r="D8" s="60" t="s">
        <v>116</v>
      </c>
      <c r="E8" s="88" t="s">
        <v>115</v>
      </c>
      <c r="F8" s="226">
        <f>Cene!$C$35</f>
        <v>0</v>
      </c>
      <c r="G8" s="226">
        <v>729</v>
      </c>
      <c r="H8" s="226">
        <v>729</v>
      </c>
      <c r="I8" s="183">
        <v>1</v>
      </c>
      <c r="J8" s="52">
        <f t="shared" si="0"/>
        <v>0</v>
      </c>
      <c r="K8" s="107"/>
      <c r="L8" s="61">
        <f t="shared" si="1"/>
        <v>0</v>
      </c>
      <c r="M8" s="107"/>
      <c r="N8" s="61">
        <f t="shared" si="2"/>
        <v>0</v>
      </c>
    </row>
    <row r="9" spans="2:14" ht="12.75">
      <c r="B9" s="64"/>
      <c r="C9" s="36">
        <v>3</v>
      </c>
      <c r="D9" s="174" t="s">
        <v>179</v>
      </c>
      <c r="E9" s="175" t="s">
        <v>118</v>
      </c>
      <c r="F9" s="227">
        <f>Cene!$C$8</f>
        <v>0</v>
      </c>
      <c r="G9" s="227">
        <v>390</v>
      </c>
      <c r="H9" s="227">
        <v>390</v>
      </c>
      <c r="I9" s="183"/>
      <c r="J9" s="52">
        <f t="shared" si="0"/>
        <v>0</v>
      </c>
      <c r="K9" s="107">
        <v>15</v>
      </c>
      <c r="L9" s="61">
        <f t="shared" si="1"/>
        <v>0</v>
      </c>
      <c r="M9" s="107">
        <v>40</v>
      </c>
      <c r="N9" s="61">
        <f t="shared" si="2"/>
        <v>0</v>
      </c>
    </row>
    <row r="10" spans="2:14" ht="12.75">
      <c r="B10" s="64"/>
      <c r="C10" s="36">
        <v>4</v>
      </c>
      <c r="D10" s="60" t="s">
        <v>119</v>
      </c>
      <c r="E10" s="88" t="s">
        <v>115</v>
      </c>
      <c r="F10" s="227">
        <f>Cene!$C$32</f>
        <v>0</v>
      </c>
      <c r="G10" s="227">
        <v>410000</v>
      </c>
      <c r="H10" s="227">
        <v>410000</v>
      </c>
      <c r="I10" s="183">
        <v>0.75</v>
      </c>
      <c r="J10" s="52">
        <f t="shared" si="0"/>
        <v>0</v>
      </c>
      <c r="K10" s="107"/>
      <c r="L10" s="61">
        <f t="shared" si="1"/>
        <v>0</v>
      </c>
      <c r="M10" s="107"/>
      <c r="N10" s="61">
        <f t="shared" si="2"/>
        <v>0</v>
      </c>
    </row>
    <row r="11" spans="2:14" ht="12.75">
      <c r="B11" s="64"/>
      <c r="C11" s="36">
        <v>5</v>
      </c>
      <c r="D11" s="60" t="s">
        <v>120</v>
      </c>
      <c r="E11" s="88" t="s">
        <v>115</v>
      </c>
      <c r="F11" s="227">
        <f>Cene!$C$5</f>
        <v>0</v>
      </c>
      <c r="G11" s="227">
        <v>6000</v>
      </c>
      <c r="H11" s="227">
        <v>6000</v>
      </c>
      <c r="I11" s="183">
        <v>48</v>
      </c>
      <c r="J11" s="52">
        <f t="shared" si="0"/>
        <v>0</v>
      </c>
      <c r="K11" s="107"/>
      <c r="L11" s="61">
        <f t="shared" si="1"/>
        <v>0</v>
      </c>
      <c r="M11" s="107"/>
      <c r="N11" s="61">
        <f t="shared" si="2"/>
        <v>0</v>
      </c>
    </row>
    <row r="12" spans="2:14" ht="12.75">
      <c r="B12" s="64"/>
      <c r="C12" s="36">
        <v>6</v>
      </c>
      <c r="D12" s="60" t="s">
        <v>168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183">
        <v>144</v>
      </c>
      <c r="J12" s="52">
        <f t="shared" si="0"/>
        <v>0</v>
      </c>
      <c r="K12" s="107"/>
      <c r="L12" s="61">
        <f t="shared" si="1"/>
        <v>0</v>
      </c>
      <c r="M12" s="107"/>
      <c r="N12" s="61">
        <f t="shared" si="2"/>
        <v>0</v>
      </c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Cene!$C$19</f>
        <v>0</v>
      </c>
      <c r="G13" s="227">
        <v>32000</v>
      </c>
      <c r="H13" s="227">
        <v>32000</v>
      </c>
      <c r="I13" s="183">
        <v>1</v>
      </c>
      <c r="J13" s="52">
        <f t="shared" si="0"/>
        <v>0</v>
      </c>
      <c r="K13" s="107"/>
      <c r="L13" s="61">
        <f t="shared" si="1"/>
        <v>0</v>
      </c>
      <c r="M13" s="107">
        <v>1</v>
      </c>
      <c r="N13" s="61">
        <f t="shared" si="2"/>
        <v>0</v>
      </c>
    </row>
    <row r="14" spans="2:14" ht="12.75">
      <c r="B14" s="64"/>
      <c r="C14" s="36">
        <v>8</v>
      </c>
      <c r="D14" s="60" t="s">
        <v>124</v>
      </c>
      <c r="E14" s="88" t="s">
        <v>115</v>
      </c>
      <c r="F14" s="227">
        <f>Cene!$C$23</f>
        <v>0</v>
      </c>
      <c r="G14" s="227">
        <v>9570</v>
      </c>
      <c r="H14" s="227">
        <v>9570</v>
      </c>
      <c r="I14" s="183"/>
      <c r="J14" s="52">
        <f t="shared" si="0"/>
        <v>0</v>
      </c>
      <c r="K14" s="107"/>
      <c r="L14" s="61">
        <f t="shared" si="1"/>
        <v>0</v>
      </c>
      <c r="M14" s="107">
        <v>1</v>
      </c>
      <c r="N14" s="61">
        <f t="shared" si="2"/>
        <v>0</v>
      </c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07"/>
      <c r="N15" s="61">
        <f t="shared" si="2"/>
        <v>0</v>
      </c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>I16*F16</f>
        <v>0</v>
      </c>
      <c r="K16" s="107"/>
      <c r="L16" s="61">
        <f>K16*F16</f>
        <v>0</v>
      </c>
      <c r="M16" s="107"/>
      <c r="N16" s="61">
        <f>M16*F16</f>
        <v>0</v>
      </c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07"/>
      <c r="N17" s="61">
        <f>M17*F17</f>
        <v>0</v>
      </c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07"/>
      <c r="N18" s="61">
        <f t="shared" si="2"/>
        <v>0</v>
      </c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07"/>
      <c r="N19" s="61">
        <f t="shared" si="2"/>
        <v>0</v>
      </c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76"/>
      <c r="N20" s="52">
        <f>SUM(N7:N19)</f>
        <v>0</v>
      </c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52">
        <f>N20/40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6</v>
      </c>
      <c r="J24" s="52">
        <f aca="true" t="shared" si="3" ref="J24:J31">I24*F24</f>
        <v>0</v>
      </c>
      <c r="K24" s="109"/>
      <c r="L24" s="52">
        <f aca="true" t="shared" si="4" ref="L24:L31">K24*F24</f>
        <v>0</v>
      </c>
      <c r="M24" s="109"/>
      <c r="N24" s="86">
        <f aca="true" t="shared" si="5" ref="N24:N31">M24*F24</f>
        <v>0</v>
      </c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4</v>
      </c>
      <c r="J25" s="52">
        <f t="shared" si="3"/>
        <v>0</v>
      </c>
      <c r="K25" s="107"/>
      <c r="L25" s="52">
        <f t="shared" si="4"/>
        <v>0</v>
      </c>
      <c r="M25" s="107"/>
      <c r="N25" s="52">
        <f t="shared" si="5"/>
        <v>0</v>
      </c>
    </row>
    <row r="26" spans="2:14" ht="76.5">
      <c r="B26" s="64"/>
      <c r="C26" s="147">
        <v>3</v>
      </c>
      <c r="D26" s="148" t="s">
        <v>146</v>
      </c>
      <c r="E26" s="161" t="s">
        <v>53</v>
      </c>
      <c r="F26" s="230">
        <f>Cene!$C$43</f>
        <v>0</v>
      </c>
      <c r="G26" s="149"/>
      <c r="H26" s="149"/>
      <c r="I26" s="150">
        <v>96</v>
      </c>
      <c r="J26" s="156">
        <f t="shared" si="3"/>
        <v>0</v>
      </c>
      <c r="K26" s="159"/>
      <c r="L26" s="156">
        <f t="shared" si="4"/>
        <v>0</v>
      </c>
      <c r="M26" s="159">
        <v>16</v>
      </c>
      <c r="N26" s="156">
        <f t="shared" si="5"/>
        <v>0</v>
      </c>
    </row>
    <row r="27" spans="2:14" ht="12.75">
      <c r="B27" s="64"/>
      <c r="C27" s="36">
        <v>4</v>
      </c>
      <c r="D27" s="60" t="s">
        <v>144</v>
      </c>
      <c r="E27" s="88" t="s">
        <v>53</v>
      </c>
      <c r="F27" s="231">
        <f>Cene!$C$43</f>
        <v>0</v>
      </c>
      <c r="G27" s="98"/>
      <c r="H27" s="98"/>
      <c r="I27" s="99">
        <v>2</v>
      </c>
      <c r="J27" s="52">
        <f t="shared" si="3"/>
        <v>0</v>
      </c>
      <c r="K27" s="107"/>
      <c r="L27" s="52">
        <f t="shared" si="4"/>
        <v>0</v>
      </c>
      <c r="M27" s="107"/>
      <c r="N27" s="52">
        <f t="shared" si="5"/>
        <v>0</v>
      </c>
    </row>
    <row r="28" spans="2:14" ht="12.75">
      <c r="B28" s="64"/>
      <c r="C28" s="36">
        <v>5</v>
      </c>
      <c r="D28" s="49" t="s">
        <v>172</v>
      </c>
      <c r="E28" s="88" t="s">
        <v>53</v>
      </c>
      <c r="F28" s="229">
        <f>Cene!$C$43</f>
        <v>0</v>
      </c>
      <c r="G28" s="68"/>
      <c r="H28" s="68"/>
      <c r="I28" s="99"/>
      <c r="J28" s="52">
        <f t="shared" si="3"/>
        <v>0</v>
      </c>
      <c r="K28" s="107"/>
      <c r="L28" s="52">
        <f t="shared" si="4"/>
        <v>0</v>
      </c>
      <c r="M28" s="107">
        <v>4</v>
      </c>
      <c r="N28" s="52">
        <f t="shared" si="5"/>
        <v>0</v>
      </c>
    </row>
    <row r="29" spans="2:14" ht="12.75">
      <c r="B29" s="64"/>
      <c r="C29" s="36">
        <v>6</v>
      </c>
      <c r="D29" s="49"/>
      <c r="E29" s="88"/>
      <c r="F29" s="232"/>
      <c r="G29" s="68"/>
      <c r="H29" s="68"/>
      <c r="I29" s="99"/>
      <c r="J29" s="52">
        <f t="shared" si="3"/>
        <v>0</v>
      </c>
      <c r="K29" s="107"/>
      <c r="L29" s="52">
        <f t="shared" si="4"/>
        <v>0</v>
      </c>
      <c r="M29" s="107"/>
      <c r="N29" s="52">
        <f t="shared" si="5"/>
        <v>0</v>
      </c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99"/>
      <c r="J30" s="52">
        <f t="shared" si="3"/>
        <v>0</v>
      </c>
      <c r="K30" s="107"/>
      <c r="L30" s="52">
        <f t="shared" si="4"/>
        <v>0</v>
      </c>
      <c r="M30" s="107"/>
      <c r="N30" s="52">
        <f t="shared" si="5"/>
        <v>0</v>
      </c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3"/>
        <v>0</v>
      </c>
      <c r="K31" s="107"/>
      <c r="L31" s="52">
        <f t="shared" si="4"/>
        <v>0</v>
      </c>
      <c r="M31" s="107"/>
      <c r="N31" s="52">
        <f t="shared" si="5"/>
        <v>0</v>
      </c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76"/>
      <c r="N32" s="52">
        <f>SUM(N24:N31)</f>
        <v>0</v>
      </c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52">
        <f>N32/40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07"/>
      <c r="N35" s="52">
        <f>M35*F35</f>
        <v>0</v>
      </c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07">
        <v>2</v>
      </c>
      <c r="N36" s="52">
        <f>M36*F36</f>
        <v>0</v>
      </c>
    </row>
    <row r="37" spans="3:14" ht="12.75">
      <c r="C37" s="36">
        <v>3</v>
      </c>
      <c r="D37" s="48" t="s">
        <v>170</v>
      </c>
      <c r="E37" s="50" t="s">
        <v>53</v>
      </c>
      <c r="F37" s="229">
        <f>Cene!$C$52</f>
        <v>0</v>
      </c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07">
        <v>2</v>
      </c>
      <c r="N37" s="52">
        <f>M37*F37</f>
        <v>0</v>
      </c>
    </row>
    <row r="38" spans="3:14" ht="12.75">
      <c r="C38" s="36">
        <v>4</v>
      </c>
      <c r="D38" s="48" t="s">
        <v>170</v>
      </c>
      <c r="E38" s="50" t="s">
        <v>171</v>
      </c>
      <c r="F38" s="233">
        <f>Cene!$C$51</f>
        <v>0</v>
      </c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07">
        <v>50</v>
      </c>
      <c r="N38" s="52">
        <f>M38*F38</f>
        <v>0</v>
      </c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07"/>
      <c r="N39" s="52">
        <f>M39*F39</f>
        <v>0</v>
      </c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0"/>
      <c r="N40" s="52">
        <f>SUM(N35:N39)</f>
        <v>0</v>
      </c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52">
        <f>N40/40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96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Г51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48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3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64"/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183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88" t="s">
        <v>115</v>
      </c>
      <c r="F7" s="227">
        <f>Cene!$C$26</f>
        <v>0</v>
      </c>
      <c r="G7" s="225">
        <v>15000</v>
      </c>
      <c r="H7" s="225">
        <v>15000</v>
      </c>
      <c r="I7" s="235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Cene!$C$32</f>
        <v>0</v>
      </c>
      <c r="G8" s="226">
        <v>410000</v>
      </c>
      <c r="H8" s="226">
        <v>410000</v>
      </c>
      <c r="I8" s="235">
        <v>0.75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120</v>
      </c>
      <c r="E9" s="88" t="s">
        <v>115</v>
      </c>
      <c r="F9" s="227">
        <f>Cene!$C$5</f>
        <v>0</v>
      </c>
      <c r="G9" s="227">
        <v>6000</v>
      </c>
      <c r="H9" s="227">
        <v>6000</v>
      </c>
      <c r="I9" s="235">
        <v>48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176" t="s">
        <v>169</v>
      </c>
      <c r="E10" s="177" t="s">
        <v>118</v>
      </c>
      <c r="F10" s="227">
        <f>Cene!$C$12</f>
        <v>0</v>
      </c>
      <c r="G10" s="227">
        <v>1400</v>
      </c>
      <c r="H10" s="227">
        <v>1400</v>
      </c>
      <c r="I10" s="235"/>
      <c r="J10" s="52">
        <f t="shared" si="0"/>
        <v>0</v>
      </c>
      <c r="K10" s="107">
        <v>15</v>
      </c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6" t="s">
        <v>180</v>
      </c>
      <c r="E11" s="177" t="s">
        <v>118</v>
      </c>
      <c r="F11" s="227">
        <f>Cene!$C$15</f>
        <v>0</v>
      </c>
      <c r="G11" s="227">
        <v>1400</v>
      </c>
      <c r="H11" s="227">
        <v>1400</v>
      </c>
      <c r="I11" s="235">
        <v>20</v>
      </c>
      <c r="J11" s="52">
        <f t="shared" si="0"/>
        <v>0</v>
      </c>
      <c r="K11" s="107"/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168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235">
        <v>144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Cene!$C$19</f>
        <v>0</v>
      </c>
      <c r="G13" s="227">
        <v>32000</v>
      </c>
      <c r="H13" s="227">
        <v>32000</v>
      </c>
      <c r="I13" s="235">
        <v>1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/>
      <c r="E14" s="88"/>
      <c r="F14" s="227"/>
      <c r="G14" s="227"/>
      <c r="H14" s="227"/>
      <c r="I14" s="235"/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235"/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235"/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235"/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235"/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235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84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85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86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87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239">
        <v>6</v>
      </c>
      <c r="J24" s="52">
        <f aca="true" t="shared" si="2" ref="J24:J31">I24*F24</f>
        <v>0</v>
      </c>
      <c r="K24" s="109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235">
        <v>4</v>
      </c>
      <c r="J25" s="52">
        <f t="shared" si="2"/>
        <v>0</v>
      </c>
      <c r="K25" s="107"/>
      <c r="L25" s="52">
        <f t="shared" si="3"/>
        <v>0</v>
      </c>
      <c r="M25" s="112"/>
      <c r="N25" s="111"/>
    </row>
    <row r="26" spans="2:14" ht="25.5">
      <c r="B26" s="64"/>
      <c r="C26" s="36">
        <v>3</v>
      </c>
      <c r="D26" s="148" t="s">
        <v>134</v>
      </c>
      <c r="E26" s="50" t="s">
        <v>118</v>
      </c>
      <c r="F26" s="230">
        <f>Cene!$C$44</f>
        <v>0</v>
      </c>
      <c r="G26" s="149"/>
      <c r="H26" s="149"/>
      <c r="I26" s="235"/>
      <c r="J26" s="52">
        <f t="shared" si="2"/>
        <v>0</v>
      </c>
      <c r="K26" s="151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60" t="s">
        <v>135</v>
      </c>
      <c r="E27" s="88" t="s">
        <v>139</v>
      </c>
      <c r="F27" s="231">
        <f>Cene!$C$45</f>
        <v>0</v>
      </c>
      <c r="G27" s="98"/>
      <c r="H27" s="98"/>
      <c r="I27" s="235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147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150">
        <v>96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127</v>
      </c>
      <c r="E29" s="88" t="s">
        <v>53</v>
      </c>
      <c r="F29" s="232">
        <f>Cene!$C$43</f>
        <v>0</v>
      </c>
      <c r="G29" s="68"/>
      <c r="H29" s="68"/>
      <c r="I29" s="235">
        <v>4</v>
      </c>
      <c r="J29" s="52">
        <f t="shared" si="2"/>
        <v>0</v>
      </c>
      <c r="K29" s="107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235"/>
      <c r="J30" s="52">
        <f t="shared" si="2"/>
        <v>0</v>
      </c>
      <c r="K30" s="107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235"/>
      <c r="J31" s="52">
        <f t="shared" si="2"/>
        <v>0</v>
      </c>
      <c r="K31" s="107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84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87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88"/>
      <c r="J34" s="40"/>
      <c r="M34" s="35"/>
    </row>
    <row r="35" spans="3:14" ht="12.75">
      <c r="C35" s="36">
        <v>1</v>
      </c>
      <c r="D35" s="60"/>
      <c r="E35" s="88"/>
      <c r="F35" s="233"/>
      <c r="G35" s="66"/>
      <c r="H35" s="66"/>
      <c r="I35" s="235"/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/>
      <c r="E36" s="88"/>
      <c r="F36" s="231"/>
      <c r="G36" s="66"/>
      <c r="H36" s="66"/>
      <c r="I36" s="235"/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235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235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235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84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87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84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235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235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235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235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235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84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178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165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235">
        <v>96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77"/>
      <c r="H52" s="145"/>
      <c r="I52" s="178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Г52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48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3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35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182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273</v>
      </c>
      <c r="E7" s="88" t="s">
        <v>115</v>
      </c>
      <c r="F7" s="227">
        <f>Cene!$C$37</f>
        <v>0</v>
      </c>
      <c r="G7" s="225">
        <v>2500</v>
      </c>
      <c r="H7" s="225">
        <v>2500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133</v>
      </c>
      <c r="E8" s="88" t="s">
        <v>115</v>
      </c>
      <c r="F8" s="226">
        <f>Cene!$C$26</f>
        <v>0</v>
      </c>
      <c r="G8" s="226">
        <v>15000</v>
      </c>
      <c r="H8" s="226">
        <v>15000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119</v>
      </c>
      <c r="E9" s="88" t="s">
        <v>115</v>
      </c>
      <c r="F9" s="227">
        <f>Cene!$C$32</f>
        <v>0</v>
      </c>
      <c r="G9" s="227">
        <v>410000</v>
      </c>
      <c r="H9" s="227">
        <v>410000</v>
      </c>
      <c r="I9" s="99">
        <v>0.75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120</v>
      </c>
      <c r="E10" s="88" t="s">
        <v>115</v>
      </c>
      <c r="F10" s="227">
        <f>Cene!$C$5</f>
        <v>0</v>
      </c>
      <c r="G10" s="227">
        <v>6000</v>
      </c>
      <c r="H10" s="227">
        <v>6000</v>
      </c>
      <c r="I10" s="99">
        <v>48</v>
      </c>
      <c r="J10" s="52">
        <f t="shared" si="0"/>
        <v>0</v>
      </c>
      <c r="K10" s="107"/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9" t="s">
        <v>268</v>
      </c>
      <c r="E11" s="88" t="s">
        <v>118</v>
      </c>
      <c r="F11" s="227">
        <f>Cene!$C$12</f>
        <v>0</v>
      </c>
      <c r="G11" s="227">
        <v>700</v>
      </c>
      <c r="H11" s="227">
        <v>700</v>
      </c>
      <c r="I11" s="99">
        <v>7</v>
      </c>
      <c r="J11" s="52">
        <f t="shared" si="0"/>
        <v>0</v>
      </c>
      <c r="K11" s="107">
        <v>15</v>
      </c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138</v>
      </c>
      <c r="E12" s="88" t="s">
        <v>115</v>
      </c>
      <c r="F12" s="227">
        <f>Cene!$C$16</f>
        <v>0</v>
      </c>
      <c r="G12" s="227">
        <v>1500</v>
      </c>
      <c r="H12" s="227">
        <v>1500</v>
      </c>
      <c r="I12" s="99">
        <v>1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269</v>
      </c>
      <c r="E13" s="88" t="s">
        <v>118</v>
      </c>
      <c r="F13" s="227">
        <f>Cene!$C$15</f>
        <v>0</v>
      </c>
      <c r="G13" s="227">
        <v>700</v>
      </c>
      <c r="H13" s="227">
        <v>700</v>
      </c>
      <c r="I13" s="99">
        <v>20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 t="s">
        <v>121</v>
      </c>
      <c r="E14" s="88" t="s">
        <v>115</v>
      </c>
      <c r="F14" s="227">
        <f>Cene!$C$33</f>
        <v>0</v>
      </c>
      <c r="G14" s="227">
        <v>460</v>
      </c>
      <c r="H14" s="227">
        <v>460</v>
      </c>
      <c r="I14" s="99">
        <v>144</v>
      </c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 t="s">
        <v>122</v>
      </c>
      <c r="E15" s="50" t="s">
        <v>123</v>
      </c>
      <c r="F15" s="227">
        <f>Cene!$C$19</f>
        <v>0</v>
      </c>
      <c r="G15" s="227">
        <v>32000</v>
      </c>
      <c r="H15" s="227">
        <v>32000</v>
      </c>
      <c r="I15" s="99">
        <v>1</v>
      </c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 t="s">
        <v>162</v>
      </c>
      <c r="E16" s="50" t="s">
        <v>152</v>
      </c>
      <c r="F16" s="228">
        <f>Cene!$C$38</f>
        <v>0</v>
      </c>
      <c r="G16" s="228">
        <v>240</v>
      </c>
      <c r="H16" s="228">
        <v>240</v>
      </c>
      <c r="I16" s="99">
        <v>16</v>
      </c>
      <c r="J16" s="52">
        <f t="shared" si="0"/>
        <v>0</v>
      </c>
      <c r="K16" s="107"/>
      <c r="L16" s="61">
        <f t="shared" si="1"/>
        <v>0</v>
      </c>
      <c r="M16" s="112"/>
      <c r="N16" s="139"/>
    </row>
    <row r="17" spans="2:14" ht="12.75">
      <c r="B17" s="64"/>
      <c r="C17" s="36">
        <v>11</v>
      </c>
      <c r="D17" s="48" t="s">
        <v>164</v>
      </c>
      <c r="E17" s="50" t="s">
        <v>115</v>
      </c>
      <c r="F17" s="228">
        <f>Cene!$C$40</f>
        <v>0</v>
      </c>
      <c r="G17" s="228">
        <v>400</v>
      </c>
      <c r="H17" s="228">
        <v>400</v>
      </c>
      <c r="I17" s="99">
        <v>3</v>
      </c>
      <c r="J17" s="52">
        <f t="shared" si="0"/>
        <v>0</v>
      </c>
      <c r="K17" s="107"/>
      <c r="L17" s="61">
        <f t="shared" si="1"/>
        <v>0</v>
      </c>
      <c r="M17" s="112"/>
      <c r="N17" s="139"/>
    </row>
    <row r="18" spans="2:14" ht="12.75">
      <c r="B18" s="64"/>
      <c r="C18" s="36">
        <v>12</v>
      </c>
      <c r="D18" s="48" t="s">
        <v>163</v>
      </c>
      <c r="E18" s="50" t="s">
        <v>154</v>
      </c>
      <c r="F18" s="283">
        <f>Cene!$C$39</f>
        <v>0</v>
      </c>
      <c r="G18" s="283">
        <v>90</v>
      </c>
      <c r="H18" s="283">
        <v>90</v>
      </c>
      <c r="I18" s="99">
        <v>1</v>
      </c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4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6</v>
      </c>
      <c r="J24" s="156">
        <f aca="true" t="shared" si="2" ref="J24:J31">I24*F24</f>
        <v>0</v>
      </c>
      <c r="K24" s="157"/>
      <c r="L24" s="156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4</v>
      </c>
      <c r="J25" s="156">
        <f t="shared" si="2"/>
        <v>0</v>
      </c>
      <c r="K25" s="159"/>
      <c r="L25" s="156">
        <f t="shared" si="3"/>
        <v>0</v>
      </c>
      <c r="M25" s="112"/>
      <c r="N25" s="111"/>
    </row>
    <row r="26" spans="2:14" ht="25.5">
      <c r="B26" s="64"/>
      <c r="C26" s="36">
        <v>3</v>
      </c>
      <c r="D26" s="148" t="s">
        <v>134</v>
      </c>
      <c r="E26" s="161" t="s">
        <v>118</v>
      </c>
      <c r="F26" s="230">
        <f>Cene!$C$44</f>
        <v>0</v>
      </c>
      <c r="G26" s="149"/>
      <c r="H26" s="149"/>
      <c r="I26" s="150"/>
      <c r="J26" s="156">
        <f t="shared" si="2"/>
        <v>0</v>
      </c>
      <c r="K26" s="159">
        <v>15</v>
      </c>
      <c r="L26" s="156">
        <f t="shared" si="3"/>
        <v>0</v>
      </c>
      <c r="M26" s="112"/>
      <c r="N26" s="111"/>
    </row>
    <row r="27" spans="2:14" ht="12.75">
      <c r="B27" s="64"/>
      <c r="C27" s="36">
        <v>4</v>
      </c>
      <c r="D27" s="148" t="s">
        <v>135</v>
      </c>
      <c r="E27" s="161" t="s">
        <v>139</v>
      </c>
      <c r="F27" s="231">
        <f>Cene!$C$45</f>
        <v>0</v>
      </c>
      <c r="G27" s="98"/>
      <c r="H27" s="98"/>
      <c r="I27" s="150"/>
      <c r="J27" s="156">
        <f t="shared" si="2"/>
        <v>0</v>
      </c>
      <c r="K27" s="107">
        <v>0</v>
      </c>
      <c r="L27" s="156">
        <f t="shared" si="3"/>
        <v>0</v>
      </c>
      <c r="M27" s="112"/>
      <c r="N27" s="111"/>
    </row>
    <row r="28" spans="2:14" ht="63.75" customHeight="1">
      <c r="B28" s="64"/>
      <c r="C28" s="36">
        <v>5</v>
      </c>
      <c r="D28" s="160" t="s">
        <v>137</v>
      </c>
      <c r="E28" s="161" t="s">
        <v>53</v>
      </c>
      <c r="F28" s="229">
        <f>Cene!$C$43</f>
        <v>0</v>
      </c>
      <c r="G28" s="68"/>
      <c r="H28" s="68"/>
      <c r="I28" s="150">
        <v>96</v>
      </c>
      <c r="J28" s="156">
        <f t="shared" si="2"/>
        <v>0</v>
      </c>
      <c r="K28" s="159"/>
      <c r="L28" s="156">
        <f t="shared" si="3"/>
        <v>0</v>
      </c>
      <c r="M28" s="112"/>
      <c r="N28" s="111"/>
    </row>
    <row r="29" spans="2:14" ht="12.75">
      <c r="B29" s="64"/>
      <c r="C29" s="36">
        <v>6</v>
      </c>
      <c r="D29" s="160" t="s">
        <v>127</v>
      </c>
      <c r="E29" s="161" t="s">
        <v>53</v>
      </c>
      <c r="F29" s="232">
        <f>Cene!$C$43</f>
        <v>0</v>
      </c>
      <c r="G29" s="68"/>
      <c r="H29" s="68"/>
      <c r="I29" s="150">
        <v>2</v>
      </c>
      <c r="J29" s="156">
        <f t="shared" si="2"/>
        <v>0</v>
      </c>
      <c r="K29" s="159"/>
      <c r="L29" s="156">
        <f t="shared" si="3"/>
        <v>0</v>
      </c>
      <c r="M29" s="112"/>
      <c r="N29" s="111"/>
    </row>
    <row r="30" spans="2:14" ht="12.75">
      <c r="B30" s="64"/>
      <c r="C30" s="36">
        <v>7</v>
      </c>
      <c r="D30" s="160" t="s">
        <v>156</v>
      </c>
      <c r="E30" s="161" t="s">
        <v>53</v>
      </c>
      <c r="F30" s="232">
        <f>Cene!$C$43</f>
        <v>0</v>
      </c>
      <c r="G30" s="68"/>
      <c r="H30" s="68"/>
      <c r="I30" s="150">
        <v>8</v>
      </c>
      <c r="J30" s="156">
        <f t="shared" si="2"/>
        <v>0</v>
      </c>
      <c r="K30" s="159"/>
      <c r="L30" s="156">
        <f t="shared" si="3"/>
        <v>0</v>
      </c>
      <c r="M30" s="112"/>
      <c r="N30" s="111"/>
    </row>
    <row r="31" spans="2:14" ht="12.75">
      <c r="B31" s="64"/>
      <c r="C31" s="36">
        <v>8</v>
      </c>
      <c r="D31" s="160" t="s">
        <v>157</v>
      </c>
      <c r="E31" s="161" t="s">
        <v>53</v>
      </c>
      <c r="F31" s="232">
        <f>Cene!$C$43</f>
        <v>0</v>
      </c>
      <c r="G31" s="68"/>
      <c r="H31" s="68"/>
      <c r="I31" s="150">
        <v>1.5</v>
      </c>
      <c r="J31" s="156">
        <f t="shared" si="2"/>
        <v>0</v>
      </c>
      <c r="K31" s="159"/>
      <c r="L31" s="156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6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O46" s="64"/>
      <c r="P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6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74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34" t="s">
        <v>69</v>
      </c>
      <c r="E51" s="51" t="s">
        <v>53</v>
      </c>
      <c r="F51" s="233">
        <f>Cene!$C$46</f>
        <v>0</v>
      </c>
      <c r="G51" s="92"/>
      <c r="H51" s="71"/>
      <c r="I51" s="99">
        <v>96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74"/>
      <c r="F52" s="77" t="s">
        <v>62</v>
      </c>
      <c r="G52" s="167"/>
      <c r="H52" s="168"/>
      <c r="I52" s="36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3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Г53</v>
      </c>
      <c r="G54" s="116"/>
      <c r="H54" s="116"/>
      <c r="I54" s="97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48</v>
      </c>
      <c r="G55" s="116"/>
      <c r="H55" s="116"/>
      <c r="I55" s="97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97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52"/>
      <c r="G57" s="64"/>
      <c r="H57" s="64"/>
      <c r="I57" s="63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3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3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3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3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3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3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110</v>
      </c>
      <c r="E64" s="134"/>
      <c r="F64" s="152"/>
      <c r="G64" s="64"/>
      <c r="H64" s="64"/>
      <c r="I64" s="63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3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3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3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3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3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3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3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3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3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3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3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34" footer="0.33"/>
  <pageSetup horizontalDpi="600" verticalDpi="600" orientation="landscape" paperSize="9" scale="7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97" customWidth="1"/>
    <col min="2" max="2" width="9.140625" style="197" customWidth="1"/>
    <col min="3" max="3" width="47.421875" style="197" bestFit="1" customWidth="1"/>
    <col min="4" max="5" width="9.140625" style="197" customWidth="1"/>
    <col min="6" max="7" width="15.7109375" style="197" customWidth="1"/>
    <col min="8" max="16384" width="9.140625" style="197" customWidth="1"/>
  </cols>
  <sheetData>
    <row r="1" ht="12.75"/>
    <row r="2" spans="2:8" ht="12.75">
      <c r="B2" s="195" t="s">
        <v>235</v>
      </c>
      <c r="C2" s="195"/>
      <c r="D2" s="195"/>
      <c r="E2" s="195"/>
      <c r="F2" s="195"/>
      <c r="G2" s="196"/>
      <c r="H2" s="195"/>
    </row>
    <row r="3" spans="2:7" ht="41.25" customHeight="1">
      <c r="B3" s="198" t="s">
        <v>70</v>
      </c>
      <c r="C3" s="199" t="s">
        <v>236</v>
      </c>
      <c r="D3" s="198" t="s">
        <v>43</v>
      </c>
      <c r="E3" s="199" t="s">
        <v>237</v>
      </c>
      <c r="F3" s="198" t="s">
        <v>238</v>
      </c>
      <c r="G3" s="200" t="s">
        <v>44</v>
      </c>
    </row>
    <row r="4" spans="2:7" ht="24.75" customHeight="1">
      <c r="B4" s="201">
        <v>1</v>
      </c>
      <c r="C4" s="202" t="s">
        <v>239</v>
      </c>
      <c r="D4" s="199" t="s">
        <v>115</v>
      </c>
      <c r="E4" s="203">
        <v>1</v>
      </c>
      <c r="F4" s="223">
        <f>Cene!$C$24</f>
        <v>0</v>
      </c>
      <c r="G4" s="204">
        <f>E4*F4</f>
        <v>0</v>
      </c>
    </row>
    <row r="5" spans="2:7" ht="24.75" customHeight="1">
      <c r="B5" s="201">
        <v>2</v>
      </c>
      <c r="C5" s="202" t="s">
        <v>240</v>
      </c>
      <c r="D5" s="199" t="s">
        <v>115</v>
      </c>
      <c r="E5" s="203">
        <v>1</v>
      </c>
      <c r="F5" s="223">
        <f>Cene!$C$21</f>
        <v>0</v>
      </c>
      <c r="G5" s="205">
        <f>E5*F5</f>
        <v>0</v>
      </c>
    </row>
    <row r="6" spans="2:7" ht="24.75" customHeight="1">
      <c r="B6" s="201">
        <v>3</v>
      </c>
      <c r="C6" s="202" t="s">
        <v>241</v>
      </c>
      <c r="D6" s="199" t="s">
        <v>118</v>
      </c>
      <c r="E6" s="203">
        <v>2</v>
      </c>
      <c r="F6" s="223">
        <f>Cene!$C$11</f>
        <v>0</v>
      </c>
      <c r="G6" s="205">
        <f>E6*F6</f>
        <v>0</v>
      </c>
    </row>
    <row r="7" spans="2:7" ht="24.75" customHeight="1">
      <c r="B7" s="201">
        <v>4</v>
      </c>
      <c r="C7" s="202" t="s">
        <v>159</v>
      </c>
      <c r="D7" s="199" t="s">
        <v>118</v>
      </c>
      <c r="E7" s="203">
        <v>10</v>
      </c>
      <c r="F7" s="223">
        <f>Cene!$C$13</f>
        <v>0</v>
      </c>
      <c r="G7" s="204">
        <f>E7*F7</f>
        <v>0</v>
      </c>
    </row>
    <row r="8" spans="2:7" ht="24.75" customHeight="1">
      <c r="B8" s="206"/>
      <c r="C8" s="287" t="s">
        <v>44</v>
      </c>
      <c r="D8" s="288"/>
      <c r="E8" s="288"/>
      <c r="F8" s="289"/>
      <c r="G8" s="207">
        <f>SUM(G4:G7)</f>
        <v>0</v>
      </c>
    </row>
  </sheetData>
  <sheetProtection/>
  <mergeCells count="1">
    <mergeCell ref="C8:F8"/>
  </mergeCells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42.8515625" style="0" customWidth="1"/>
    <col min="4" max="5" width="15.7109375" style="0" customWidth="1"/>
  </cols>
  <sheetData>
    <row r="2" spans="2:5" ht="12.75">
      <c r="B2" s="37" t="s">
        <v>75</v>
      </c>
      <c r="D2" s="290"/>
      <c r="E2" s="290"/>
    </row>
    <row r="3" spans="2:5" ht="22.5" customHeight="1">
      <c r="B3" s="293" t="s">
        <v>70</v>
      </c>
      <c r="C3" s="295" t="s">
        <v>9</v>
      </c>
      <c r="D3" s="291" t="s">
        <v>81</v>
      </c>
      <c r="E3" s="291"/>
    </row>
    <row r="4" spans="2:5" ht="21.75" customHeight="1">
      <c r="B4" s="294"/>
      <c r="C4" s="294"/>
      <c r="D4" s="53" t="s">
        <v>82</v>
      </c>
      <c r="E4" s="53" t="s">
        <v>83</v>
      </c>
    </row>
    <row r="5" spans="2:5" ht="24.75" customHeight="1">
      <c r="B5" s="44">
        <v>1</v>
      </c>
      <c r="C5" s="46" t="s">
        <v>76</v>
      </c>
      <c r="D5" s="172"/>
      <c r="E5" s="172"/>
    </row>
    <row r="6" spans="2:5" ht="24.75" customHeight="1">
      <c r="B6" s="44">
        <v>2</v>
      </c>
      <c r="C6" s="46" t="s">
        <v>77</v>
      </c>
      <c r="D6" s="172"/>
      <c r="E6" s="172"/>
    </row>
    <row r="7" spans="2:5" ht="24.75" customHeight="1">
      <c r="B7" s="44">
        <v>3</v>
      </c>
      <c r="C7" s="46" t="s">
        <v>71</v>
      </c>
      <c r="D7" s="173"/>
      <c r="E7" s="172"/>
    </row>
    <row r="8" spans="2:5" ht="24.75" customHeight="1">
      <c r="B8" s="44">
        <v>4</v>
      </c>
      <c r="C8" s="46" t="s">
        <v>78</v>
      </c>
      <c r="D8" s="172"/>
      <c r="E8" s="172"/>
    </row>
    <row r="9" spans="2:5" ht="24.75" customHeight="1">
      <c r="B9" s="44">
        <v>5</v>
      </c>
      <c r="C9" s="46" t="s">
        <v>79</v>
      </c>
      <c r="D9" s="172"/>
      <c r="E9" s="172"/>
    </row>
    <row r="10" spans="2:5" ht="24.75" customHeight="1">
      <c r="B10" s="44">
        <v>6</v>
      </c>
      <c r="C10" s="46" t="s">
        <v>72</v>
      </c>
      <c r="D10" s="292"/>
      <c r="E10" s="292"/>
    </row>
    <row r="11" spans="2:5" ht="24.75" customHeight="1">
      <c r="B11" s="44">
        <v>7</v>
      </c>
      <c r="C11" s="46" t="s">
        <v>80</v>
      </c>
      <c r="D11" s="292"/>
      <c r="E11" s="292"/>
    </row>
    <row r="12" spans="2:5" ht="24.75" customHeight="1">
      <c r="B12" s="44">
        <v>8</v>
      </c>
      <c r="C12" s="47" t="s">
        <v>73</v>
      </c>
      <c r="D12" s="224">
        <f>Cene!$C$4</f>
        <v>0</v>
      </c>
      <c r="E12" s="224">
        <f>Cene!$C$5</f>
        <v>0</v>
      </c>
    </row>
  </sheetData>
  <sheetProtection/>
  <mergeCells count="6">
    <mergeCell ref="D2:E2"/>
    <mergeCell ref="D3:E3"/>
    <mergeCell ref="D10:E10"/>
    <mergeCell ref="D11:E11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C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6.57421875" style="0" bestFit="1" customWidth="1"/>
    <col min="3" max="3" width="10.140625" style="193" bestFit="1" customWidth="1"/>
  </cols>
  <sheetData>
    <row r="1" ht="12.75">
      <c r="B1" s="37" t="s">
        <v>242</v>
      </c>
    </row>
    <row r="2" spans="2:3" ht="12.75">
      <c r="B2" s="208"/>
      <c r="C2" s="209"/>
    </row>
    <row r="3" spans="2:3" ht="12.75">
      <c r="B3" s="208" t="s">
        <v>243</v>
      </c>
      <c r="C3" s="209"/>
    </row>
    <row r="4" spans="2:3" ht="12.75">
      <c r="B4" s="34" t="s">
        <v>140</v>
      </c>
      <c r="C4" s="213"/>
    </row>
    <row r="5" spans="2:3" ht="12.75">
      <c r="B5" s="34" t="s">
        <v>120</v>
      </c>
      <c r="C5" s="213"/>
    </row>
    <row r="6" spans="2:3" ht="12.75">
      <c r="B6" s="34" t="s">
        <v>219</v>
      </c>
      <c r="C6" s="213"/>
    </row>
    <row r="7" spans="2:3" ht="12.75">
      <c r="B7" s="194" t="s">
        <v>244</v>
      </c>
      <c r="C7" s="213"/>
    </row>
    <row r="8" spans="2:3" ht="12.75">
      <c r="B8" s="194" t="s">
        <v>258</v>
      </c>
      <c r="C8" s="213"/>
    </row>
    <row r="9" spans="2:3" ht="12.75">
      <c r="B9" s="34" t="s">
        <v>141</v>
      </c>
      <c r="C9" s="213"/>
    </row>
    <row r="10" spans="2:3" ht="12.75">
      <c r="B10" s="194" t="s">
        <v>166</v>
      </c>
      <c r="C10" s="213"/>
    </row>
    <row r="11" spans="2:3" ht="12.75">
      <c r="B11" s="194" t="s">
        <v>241</v>
      </c>
      <c r="C11" s="213"/>
    </row>
    <row r="12" spans="2:3" ht="12.75">
      <c r="B12" s="194" t="s">
        <v>169</v>
      </c>
      <c r="C12" s="213"/>
    </row>
    <row r="13" spans="2:3" ht="12.75">
      <c r="B13" s="194" t="s">
        <v>159</v>
      </c>
      <c r="C13" s="213"/>
    </row>
    <row r="14" spans="2:3" ht="12.75">
      <c r="B14" s="194" t="s">
        <v>167</v>
      </c>
      <c r="C14" s="213"/>
    </row>
    <row r="15" spans="2:3" ht="12.75">
      <c r="B15" s="34" t="s">
        <v>180</v>
      </c>
      <c r="C15" s="213"/>
    </row>
    <row r="16" spans="2:3" ht="12.75">
      <c r="B16" s="194" t="s">
        <v>245</v>
      </c>
      <c r="C16" s="213"/>
    </row>
    <row r="17" spans="2:3" ht="12.75">
      <c r="B17" s="194" t="s">
        <v>220</v>
      </c>
      <c r="C17" s="213"/>
    </row>
    <row r="18" spans="2:3" ht="12.75">
      <c r="B18" s="194" t="s">
        <v>221</v>
      </c>
      <c r="C18" s="213"/>
    </row>
    <row r="19" spans="2:3" ht="12.75">
      <c r="B19" s="194" t="s">
        <v>222</v>
      </c>
      <c r="C19" s="213"/>
    </row>
    <row r="20" spans="2:3" ht="12.75">
      <c r="B20" s="194" t="s">
        <v>223</v>
      </c>
      <c r="C20" s="213"/>
    </row>
    <row r="21" spans="2:3" ht="12.75">
      <c r="B21" s="194" t="s">
        <v>224</v>
      </c>
      <c r="C21" s="213"/>
    </row>
    <row r="22" spans="2:3" ht="12.75">
      <c r="B22" s="194" t="s">
        <v>226</v>
      </c>
      <c r="C22" s="213"/>
    </row>
    <row r="23" spans="2:3" ht="12.75">
      <c r="B23" s="34" t="s">
        <v>124</v>
      </c>
      <c r="C23" s="213"/>
    </row>
    <row r="24" spans="2:3" ht="12.75">
      <c r="B24" s="194" t="s">
        <v>225</v>
      </c>
      <c r="C24" s="213"/>
    </row>
    <row r="25" spans="2:3" ht="12.75">
      <c r="B25" s="194" t="s">
        <v>234</v>
      </c>
      <c r="C25" s="213"/>
    </row>
    <row r="26" spans="2:3" ht="12.75">
      <c r="B26" s="194" t="s">
        <v>233</v>
      </c>
      <c r="C26" s="213"/>
    </row>
    <row r="27" spans="2:3" ht="12.75">
      <c r="B27" s="194" t="s">
        <v>227</v>
      </c>
      <c r="C27" s="213"/>
    </row>
    <row r="28" spans="2:3" ht="12.75">
      <c r="B28" s="194" t="s">
        <v>232</v>
      </c>
      <c r="C28" s="213"/>
    </row>
    <row r="29" spans="2:3" ht="12.75">
      <c r="B29" s="194" t="s">
        <v>231</v>
      </c>
      <c r="C29" s="213"/>
    </row>
    <row r="30" spans="2:3" ht="12.75">
      <c r="B30" s="194" t="s">
        <v>230</v>
      </c>
      <c r="C30" s="213"/>
    </row>
    <row r="31" spans="2:3" ht="12.75">
      <c r="B31" s="194" t="s">
        <v>229</v>
      </c>
      <c r="C31" s="213"/>
    </row>
    <row r="32" spans="2:3" ht="12.75">
      <c r="B32" s="194" t="s">
        <v>228</v>
      </c>
      <c r="C32" s="213"/>
    </row>
    <row r="33" spans="2:3" ht="12.75">
      <c r="B33" s="210" t="s">
        <v>121</v>
      </c>
      <c r="C33" s="213"/>
    </row>
    <row r="34" spans="2:3" ht="12.75">
      <c r="B34" s="194" t="s">
        <v>114</v>
      </c>
      <c r="C34" s="213"/>
    </row>
    <row r="35" spans="2:3" ht="12.75">
      <c r="B35" s="194" t="s">
        <v>116</v>
      </c>
      <c r="C35" s="213"/>
    </row>
    <row r="36" spans="2:3" ht="12.75">
      <c r="B36" s="194" t="s">
        <v>271</v>
      </c>
      <c r="C36" s="213"/>
    </row>
    <row r="37" spans="2:3" ht="12.75">
      <c r="B37" s="194" t="s">
        <v>270</v>
      </c>
      <c r="C37" s="213"/>
    </row>
    <row r="38" spans="2:3" ht="12.75">
      <c r="B38" s="210" t="s">
        <v>162</v>
      </c>
      <c r="C38" s="106"/>
    </row>
    <row r="39" spans="2:3" ht="12.75">
      <c r="B39" s="194" t="s">
        <v>163</v>
      </c>
      <c r="C39" s="106"/>
    </row>
    <row r="40" spans="2:3" ht="12.75">
      <c r="B40" s="194" t="s">
        <v>164</v>
      </c>
      <c r="C40" s="106"/>
    </row>
    <row r="41" spans="2:3" ht="12.75">
      <c r="B41" s="211"/>
      <c r="C41" s="214"/>
    </row>
    <row r="42" spans="2:3" ht="12.75">
      <c r="B42" s="212" t="s">
        <v>246</v>
      </c>
      <c r="C42" s="214"/>
    </row>
    <row r="43" spans="2:3" ht="12.75">
      <c r="B43" s="34" t="s">
        <v>218</v>
      </c>
      <c r="C43" s="213"/>
    </row>
    <row r="44" spans="2:3" ht="12.75">
      <c r="B44" s="211" t="s">
        <v>247</v>
      </c>
      <c r="C44" s="215"/>
    </row>
    <row r="45" spans="2:3" ht="12.75">
      <c r="B45" s="211" t="s">
        <v>248</v>
      </c>
      <c r="C45" s="215"/>
    </row>
    <row r="46" spans="2:3" ht="12.75">
      <c r="B46" s="211" t="s">
        <v>69</v>
      </c>
      <c r="C46" s="215"/>
    </row>
    <row r="47" spans="2:3" ht="12.75">
      <c r="B47" s="211"/>
      <c r="C47" s="214"/>
    </row>
    <row r="48" spans="2:3" ht="12.75">
      <c r="B48" s="212" t="s">
        <v>249</v>
      </c>
      <c r="C48" s="214"/>
    </row>
    <row r="49" spans="2:3" ht="12.75">
      <c r="B49" s="211" t="s">
        <v>250</v>
      </c>
      <c r="C49" s="213"/>
    </row>
    <row r="50" spans="2:3" ht="12.75">
      <c r="B50" s="211" t="s">
        <v>251</v>
      </c>
      <c r="C50" s="215"/>
    </row>
    <row r="51" spans="2:3" ht="12.75">
      <c r="B51" s="211" t="s">
        <v>252</v>
      </c>
      <c r="C51" s="215"/>
    </row>
    <row r="52" spans="2:3" ht="12.75">
      <c r="B52" s="211" t="s">
        <v>253</v>
      </c>
      <c r="C52" s="215"/>
    </row>
    <row r="53" spans="2:3" ht="12.75">
      <c r="B53" s="211" t="s">
        <v>254</v>
      </c>
      <c r="C53" s="215"/>
    </row>
    <row r="54" spans="2:3" ht="12.75">
      <c r="B54" s="211" t="s">
        <v>255</v>
      </c>
      <c r="C54" s="215"/>
    </row>
    <row r="55" spans="2:3" ht="12.75">
      <c r="B55" s="211" t="s">
        <v>256</v>
      </c>
      <c r="C55" s="215"/>
    </row>
    <row r="56" spans="2:3" ht="12.75">
      <c r="B56" s="211" t="s">
        <v>257</v>
      </c>
      <c r="C56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6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5.7109375" style="2" customWidth="1"/>
    <col min="3" max="4" width="7.7109375" style="2" customWidth="1"/>
    <col min="5" max="6" width="11.7109375" style="2" customWidth="1"/>
    <col min="7" max="7" width="12.140625" style="2" customWidth="1"/>
    <col min="8" max="12" width="11.7109375" style="2" customWidth="1"/>
    <col min="13" max="14" width="12.7109375" style="2" customWidth="1"/>
    <col min="15" max="18" width="18.7109375" style="2" customWidth="1"/>
    <col min="19" max="16384" width="9.140625" style="2" customWidth="1"/>
  </cols>
  <sheetData>
    <row r="1" ht="12.75">
      <c r="B1" s="1"/>
    </row>
    <row r="2" spans="2:12" ht="12.75">
      <c r="B2" s="4" t="s">
        <v>30</v>
      </c>
      <c r="C2" s="5"/>
      <c r="D2" s="3"/>
      <c r="E2" s="24"/>
      <c r="F2" s="24"/>
      <c r="G2" s="24"/>
      <c r="H2" s="24"/>
      <c r="I2" s="24"/>
      <c r="J2" s="24"/>
      <c r="K2" s="24"/>
      <c r="L2" s="24"/>
    </row>
    <row r="3" spans="2:24" ht="25.5" customHeight="1">
      <c r="B3" s="241" t="s">
        <v>40</v>
      </c>
      <c r="C3" s="241" t="s">
        <v>41</v>
      </c>
      <c r="D3" s="241" t="s">
        <v>42</v>
      </c>
      <c r="E3" s="245" t="s">
        <v>39</v>
      </c>
      <c r="F3" s="245"/>
      <c r="G3" s="245"/>
      <c r="H3" s="245"/>
      <c r="I3" s="245"/>
      <c r="J3" s="245"/>
      <c r="K3" s="245"/>
      <c r="L3" s="245" t="s">
        <v>65</v>
      </c>
      <c r="M3" s="245" t="s">
        <v>38</v>
      </c>
      <c r="N3" s="250" t="s">
        <v>35</v>
      </c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2:24" ht="25.5" customHeight="1">
      <c r="B4" s="246"/>
      <c r="C4" s="246"/>
      <c r="D4" s="246"/>
      <c r="E4" s="245" t="s">
        <v>31</v>
      </c>
      <c r="F4" s="245"/>
      <c r="G4" s="245" t="s">
        <v>92</v>
      </c>
      <c r="H4" s="245"/>
      <c r="I4" s="245" t="s">
        <v>63</v>
      </c>
      <c r="J4" s="245" t="s">
        <v>36</v>
      </c>
      <c r="K4" s="245" t="s">
        <v>37</v>
      </c>
      <c r="L4" s="245"/>
      <c r="M4" s="245"/>
      <c r="N4" s="251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25.5" customHeight="1">
      <c r="B5" s="246"/>
      <c r="C5" s="246"/>
      <c r="D5" s="246"/>
      <c r="E5" s="28" t="s">
        <v>32</v>
      </c>
      <c r="F5" s="29" t="s">
        <v>33</v>
      </c>
      <c r="G5" s="28" t="s">
        <v>32</v>
      </c>
      <c r="H5" s="29" t="s">
        <v>33</v>
      </c>
      <c r="I5" s="245"/>
      <c r="J5" s="245"/>
      <c r="K5" s="245"/>
      <c r="L5" s="245"/>
      <c r="M5" s="245"/>
      <c r="N5" s="251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24" ht="12.75" customHeight="1">
      <c r="B6" s="242"/>
      <c r="C6" s="242"/>
      <c r="D6" s="242"/>
      <c r="E6" s="28" t="s">
        <v>0</v>
      </c>
      <c r="F6" s="29" t="s">
        <v>34</v>
      </c>
      <c r="G6" s="28" t="s">
        <v>0</v>
      </c>
      <c r="H6" s="29" t="s">
        <v>34</v>
      </c>
      <c r="I6" s="12" t="s">
        <v>0</v>
      </c>
      <c r="J6" s="12" t="s">
        <v>0</v>
      </c>
      <c r="K6" s="12" t="s">
        <v>34</v>
      </c>
      <c r="L6" s="12" t="s">
        <v>34</v>
      </c>
      <c r="M6" s="12" t="s">
        <v>0</v>
      </c>
      <c r="N6" s="12" t="s">
        <v>34</v>
      </c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4" ht="20.25" customHeight="1">
      <c r="B7" s="247" t="s">
        <v>18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2:14" s="11" customFormat="1" ht="14.25" customHeight="1">
      <c r="B8" s="25">
        <v>1</v>
      </c>
      <c r="C8" s="26" t="str">
        <f>'M1A'!E3</f>
        <v>М1A</v>
      </c>
      <c r="D8" s="27">
        <v>1</v>
      </c>
      <c r="E8" s="117">
        <f>'M1A'!J20</f>
        <v>0</v>
      </c>
      <c r="F8" s="118">
        <f>'M1A'!L21</f>
        <v>0</v>
      </c>
      <c r="G8" s="117">
        <f>'M1A'!J49</f>
        <v>0</v>
      </c>
      <c r="H8" s="118">
        <f>'M1A'!L49</f>
        <v>0</v>
      </c>
      <c r="I8" s="119">
        <f>'M1A'!J52</f>
        <v>0</v>
      </c>
      <c r="J8" s="30">
        <f aca="true" t="shared" si="0" ref="J8:J13">E8+G8+I8</f>
        <v>0</v>
      </c>
      <c r="K8" s="30">
        <f aca="true" t="shared" si="1" ref="K8:K13">F8+H8</f>
        <v>0</v>
      </c>
      <c r="L8" s="216">
        <f>'M1A'!F65</f>
        <v>0</v>
      </c>
      <c r="M8" s="219">
        <f>'M1A'!F63</f>
        <v>0</v>
      </c>
      <c r="N8" s="219">
        <f>'M1A'!F66</f>
        <v>0</v>
      </c>
    </row>
    <row r="9" spans="2:14" s="11" customFormat="1" ht="14.25" customHeight="1">
      <c r="B9" s="15">
        <v>2</v>
      </c>
      <c r="C9" s="16" t="str">
        <f>'M2A'!E3</f>
        <v>М2A</v>
      </c>
      <c r="D9" s="17">
        <v>1</v>
      </c>
      <c r="E9" s="120">
        <f>'M2A'!J20</f>
        <v>0</v>
      </c>
      <c r="F9" s="121">
        <f>'M2A'!L21</f>
        <v>0</v>
      </c>
      <c r="G9" s="120">
        <f>'M2A'!J49</f>
        <v>0</v>
      </c>
      <c r="H9" s="121">
        <f>'M2A'!L49</f>
        <v>0</v>
      </c>
      <c r="I9" s="39">
        <f>'M2A'!J52</f>
        <v>0</v>
      </c>
      <c r="J9" s="31">
        <f t="shared" si="0"/>
        <v>0</v>
      </c>
      <c r="K9" s="31">
        <f t="shared" si="1"/>
        <v>0</v>
      </c>
      <c r="L9" s="217">
        <f>'M2A'!F65</f>
        <v>0</v>
      </c>
      <c r="M9" s="217">
        <f>'M2A'!F63</f>
        <v>0</v>
      </c>
      <c r="N9" s="217">
        <f>'M2A'!F66</f>
        <v>0</v>
      </c>
    </row>
    <row r="10" spans="2:14" s="11" customFormat="1" ht="14.25" customHeight="1">
      <c r="B10" s="15">
        <v>3</v>
      </c>
      <c r="C10" s="16" t="str">
        <f>'M3A'!E3</f>
        <v>М3A</v>
      </c>
      <c r="D10" s="17">
        <v>1</v>
      </c>
      <c r="E10" s="120">
        <f>'M3A'!J20</f>
        <v>0</v>
      </c>
      <c r="F10" s="121">
        <f>'M3A'!L21</f>
        <v>0</v>
      </c>
      <c r="G10" s="120">
        <f>'M3A'!J49</f>
        <v>0</v>
      </c>
      <c r="H10" s="121">
        <f>'M3A'!L49</f>
        <v>0</v>
      </c>
      <c r="I10" s="39">
        <f>'M3A'!J52</f>
        <v>0</v>
      </c>
      <c r="J10" s="31">
        <f t="shared" si="0"/>
        <v>0</v>
      </c>
      <c r="K10" s="31">
        <f t="shared" si="1"/>
        <v>0</v>
      </c>
      <c r="L10" s="217">
        <f>'M3A'!F65</f>
        <v>0</v>
      </c>
      <c r="M10" s="217">
        <f>'M3A'!F63</f>
        <v>0</v>
      </c>
      <c r="N10" s="217">
        <f>'M3A'!F66</f>
        <v>0</v>
      </c>
    </row>
    <row r="11" spans="2:14" s="11" customFormat="1" ht="14.25" customHeight="1">
      <c r="B11" s="15">
        <v>4</v>
      </c>
      <c r="C11" s="16" t="str">
        <f>'T1A'!E3</f>
        <v>Т1A</v>
      </c>
      <c r="D11" s="17">
        <v>1</v>
      </c>
      <c r="E11" s="120">
        <f>'T1A'!J20</f>
        <v>0</v>
      </c>
      <c r="F11" s="121">
        <f>'T1A'!L21</f>
        <v>0</v>
      </c>
      <c r="G11" s="120">
        <f>'T1A'!J49</f>
        <v>0</v>
      </c>
      <c r="H11" s="121">
        <f>'T1A'!L49</f>
        <v>0</v>
      </c>
      <c r="I11" s="39">
        <f>'T1A'!J52</f>
        <v>0</v>
      </c>
      <c r="J11" s="31">
        <f t="shared" si="0"/>
        <v>0</v>
      </c>
      <c r="K11" s="31">
        <f t="shared" si="1"/>
        <v>0</v>
      </c>
      <c r="L11" s="217">
        <f>'T1A'!F65</f>
        <v>0</v>
      </c>
      <c r="M11" s="217">
        <f>'T1A'!F63</f>
        <v>0</v>
      </c>
      <c r="N11" s="217">
        <f>'T1A'!F66</f>
        <v>0</v>
      </c>
    </row>
    <row r="12" spans="2:14" s="11" customFormat="1" ht="14.25" customHeight="1">
      <c r="B12" s="15">
        <v>5</v>
      </c>
      <c r="C12" s="16" t="str">
        <f>'T2A'!E3</f>
        <v>Т2A</v>
      </c>
      <c r="D12" s="17">
        <v>1</v>
      </c>
      <c r="E12" s="120">
        <f>'T2A'!J20</f>
        <v>0</v>
      </c>
      <c r="F12" s="121">
        <f>'T2A'!L21</f>
        <v>0</v>
      </c>
      <c r="G12" s="120">
        <f>'T2A'!J49</f>
        <v>0</v>
      </c>
      <c r="H12" s="121">
        <f>'T2A'!L49</f>
        <v>0</v>
      </c>
      <c r="I12" s="39">
        <f>'T2A'!J52</f>
        <v>0</v>
      </c>
      <c r="J12" s="31">
        <f t="shared" si="0"/>
        <v>0</v>
      </c>
      <c r="K12" s="31">
        <f t="shared" si="1"/>
        <v>0</v>
      </c>
      <c r="L12" s="217">
        <f>'T2A'!F65</f>
        <v>0</v>
      </c>
      <c r="M12" s="217">
        <f>'T2A'!F63</f>
        <v>0</v>
      </c>
      <c r="N12" s="217">
        <f>'T2A'!F66</f>
        <v>0</v>
      </c>
    </row>
    <row r="13" spans="2:14" s="11" customFormat="1" ht="14.25" customHeight="1">
      <c r="B13" s="15">
        <v>6</v>
      </c>
      <c r="C13" s="16" t="str">
        <f>'T3A'!E3</f>
        <v>Т3A</v>
      </c>
      <c r="D13" s="17">
        <v>1</v>
      </c>
      <c r="E13" s="120">
        <f>'T3A'!J20</f>
        <v>0</v>
      </c>
      <c r="F13" s="121">
        <f>'T3A'!L21</f>
        <v>0</v>
      </c>
      <c r="G13" s="120">
        <f>'T3A'!J49</f>
        <v>0</v>
      </c>
      <c r="H13" s="121">
        <f>'T3A'!L49</f>
        <v>0</v>
      </c>
      <c r="I13" s="39">
        <f>'T3A'!J52</f>
        <v>0</v>
      </c>
      <c r="J13" s="31">
        <f t="shared" si="0"/>
        <v>0</v>
      </c>
      <c r="K13" s="31">
        <f t="shared" si="1"/>
        <v>0</v>
      </c>
      <c r="L13" s="217">
        <f>'T3A'!F65</f>
        <v>0</v>
      </c>
      <c r="M13" s="217">
        <f>'T3A'!F63</f>
        <v>0</v>
      </c>
      <c r="N13" s="217">
        <f>'T3A'!F66</f>
        <v>0</v>
      </c>
    </row>
    <row r="14" spans="2:14" s="11" customFormat="1" ht="20.25" customHeight="1">
      <c r="B14" s="247" t="s">
        <v>20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2:14" s="11" customFormat="1" ht="14.25" customHeight="1">
      <c r="B15" s="25">
        <v>1</v>
      </c>
      <c r="C15" s="26" t="str">
        <f>'G11A'!E3</f>
        <v>Г11A</v>
      </c>
      <c r="D15" s="27">
        <v>4</v>
      </c>
      <c r="E15" s="117">
        <f>'G11A'!J20</f>
        <v>0</v>
      </c>
      <c r="F15" s="118">
        <f>'G11A'!L21</f>
        <v>0</v>
      </c>
      <c r="G15" s="117">
        <f>'G11A'!J49</f>
        <v>0</v>
      </c>
      <c r="H15" s="118">
        <f>'G11A'!L49</f>
        <v>0</v>
      </c>
      <c r="I15" s="119">
        <f>'G11A'!J52</f>
        <v>0</v>
      </c>
      <c r="J15" s="30">
        <f aca="true" t="shared" si="2" ref="J15:J23">E15+G15+I15</f>
        <v>0</v>
      </c>
      <c r="K15" s="30">
        <f aca="true" t="shared" si="3" ref="K15:K23">F15+H15</f>
        <v>0</v>
      </c>
      <c r="L15" s="216">
        <f>'G11A'!F65</f>
        <v>0</v>
      </c>
      <c r="M15" s="219">
        <f>'G11A'!F63</f>
        <v>0</v>
      </c>
      <c r="N15" s="219">
        <f>'G11A'!F66</f>
        <v>0</v>
      </c>
    </row>
    <row r="16" spans="2:14" s="11" customFormat="1" ht="14.25" customHeight="1">
      <c r="B16" s="15">
        <v>2</v>
      </c>
      <c r="C16" s="16" t="str">
        <f>'G12A'!E3</f>
        <v>Г12A</v>
      </c>
      <c r="D16" s="17">
        <v>4</v>
      </c>
      <c r="E16" s="120">
        <f>'G12A'!J20</f>
        <v>0</v>
      </c>
      <c r="F16" s="121">
        <f>'G12A'!L21</f>
        <v>0</v>
      </c>
      <c r="G16" s="120">
        <f>'G12A'!J49</f>
        <v>0</v>
      </c>
      <c r="H16" s="121">
        <f>'G12A'!L49</f>
        <v>0</v>
      </c>
      <c r="I16" s="39">
        <f>'G12A'!J52</f>
        <v>0</v>
      </c>
      <c r="J16" s="31">
        <f t="shared" si="2"/>
        <v>0</v>
      </c>
      <c r="K16" s="31">
        <f t="shared" si="3"/>
        <v>0</v>
      </c>
      <c r="L16" s="217">
        <f>'G12A'!F65</f>
        <v>0</v>
      </c>
      <c r="M16" s="217">
        <f>'G12A'!F63</f>
        <v>0</v>
      </c>
      <c r="N16" s="217">
        <f>'G12A'!F66</f>
        <v>0</v>
      </c>
    </row>
    <row r="17" spans="2:14" s="11" customFormat="1" ht="14.25" customHeight="1">
      <c r="B17" s="15">
        <v>3</v>
      </c>
      <c r="C17" s="16" t="str">
        <f>'G13A'!E3</f>
        <v>Г13A</v>
      </c>
      <c r="D17" s="17">
        <v>4</v>
      </c>
      <c r="E17" s="120">
        <f>'G13A'!J20</f>
        <v>0</v>
      </c>
      <c r="F17" s="121">
        <f>'G13A'!L21</f>
        <v>0</v>
      </c>
      <c r="G17" s="120">
        <f>'G13A'!J49</f>
        <v>0</v>
      </c>
      <c r="H17" s="121">
        <f>'G13A'!L49</f>
        <v>0</v>
      </c>
      <c r="I17" s="39">
        <f>'G13A'!J52</f>
        <v>0</v>
      </c>
      <c r="J17" s="31">
        <f t="shared" si="2"/>
        <v>0</v>
      </c>
      <c r="K17" s="31">
        <f t="shared" si="3"/>
        <v>0</v>
      </c>
      <c r="L17" s="217">
        <f>'G13A'!F65</f>
        <v>0</v>
      </c>
      <c r="M17" s="217">
        <f>'G13A'!F63</f>
        <v>0</v>
      </c>
      <c r="N17" s="217">
        <f>'G13A'!F66</f>
        <v>0</v>
      </c>
    </row>
    <row r="18" spans="2:14" s="11" customFormat="1" ht="14.25" customHeight="1">
      <c r="B18" s="15">
        <v>4</v>
      </c>
      <c r="C18" s="16" t="str">
        <f>'G21'!E3</f>
        <v>Г21</v>
      </c>
      <c r="D18" s="17">
        <v>8</v>
      </c>
      <c r="E18" s="120">
        <f>'G21'!J20</f>
        <v>0</v>
      </c>
      <c r="F18" s="121">
        <f>'G21'!L21</f>
        <v>0</v>
      </c>
      <c r="G18" s="120">
        <f>'G21'!J49</f>
        <v>0</v>
      </c>
      <c r="H18" s="121">
        <f>'G21'!L49</f>
        <v>0</v>
      </c>
      <c r="I18" s="39">
        <f>'G21'!J52</f>
        <v>0</v>
      </c>
      <c r="J18" s="31">
        <f t="shared" si="2"/>
        <v>0</v>
      </c>
      <c r="K18" s="31">
        <f t="shared" si="3"/>
        <v>0</v>
      </c>
      <c r="L18" s="217">
        <f>'G21'!F65</f>
        <v>0</v>
      </c>
      <c r="M18" s="217">
        <f>'G21'!F63</f>
        <v>0</v>
      </c>
      <c r="N18" s="217">
        <f>'G21'!F66</f>
        <v>0</v>
      </c>
    </row>
    <row r="19" spans="2:14" s="11" customFormat="1" ht="14.25" customHeight="1">
      <c r="B19" s="15">
        <v>5</v>
      </c>
      <c r="C19" s="16" t="str">
        <f>'G22'!E3</f>
        <v>Г22</v>
      </c>
      <c r="D19" s="17">
        <v>8</v>
      </c>
      <c r="E19" s="120">
        <f>'G22'!J20</f>
        <v>0</v>
      </c>
      <c r="F19" s="121">
        <f>'G22'!L21</f>
        <v>0</v>
      </c>
      <c r="G19" s="120">
        <f>'G22'!J49</f>
        <v>0</v>
      </c>
      <c r="H19" s="121">
        <f>'G22'!L49</f>
        <v>0</v>
      </c>
      <c r="I19" s="39">
        <f>'G22'!J52</f>
        <v>0</v>
      </c>
      <c r="J19" s="31">
        <f t="shared" si="2"/>
        <v>0</v>
      </c>
      <c r="K19" s="31">
        <f t="shared" si="3"/>
        <v>0</v>
      </c>
      <c r="L19" s="217">
        <f>'G22'!F65</f>
        <v>0</v>
      </c>
      <c r="M19" s="217">
        <f>'G22'!F63</f>
        <v>0</v>
      </c>
      <c r="N19" s="217">
        <f>'G22'!F66</f>
        <v>0</v>
      </c>
    </row>
    <row r="20" spans="2:14" s="11" customFormat="1" ht="14.25" customHeight="1">
      <c r="B20" s="15">
        <v>6</v>
      </c>
      <c r="C20" s="16" t="str">
        <f>'G23'!E3</f>
        <v>Г23</v>
      </c>
      <c r="D20" s="17">
        <v>8</v>
      </c>
      <c r="E20" s="120">
        <f>'G23'!J20</f>
        <v>0</v>
      </c>
      <c r="F20" s="121">
        <f>'G23'!L21</f>
        <v>0</v>
      </c>
      <c r="G20" s="120">
        <f>'G23'!J49</f>
        <v>0</v>
      </c>
      <c r="H20" s="121">
        <f>'G23'!L49</f>
        <v>0</v>
      </c>
      <c r="I20" s="39">
        <f>'G23'!J52</f>
        <v>0</v>
      </c>
      <c r="J20" s="31">
        <f t="shared" si="2"/>
        <v>0</v>
      </c>
      <c r="K20" s="31">
        <f t="shared" si="3"/>
        <v>0</v>
      </c>
      <c r="L20" s="217">
        <f>'G23'!F65</f>
        <v>0</v>
      </c>
      <c r="M20" s="217">
        <f>'G23'!F63</f>
        <v>0</v>
      </c>
      <c r="N20" s="217">
        <f>'G23'!F66</f>
        <v>0</v>
      </c>
    </row>
    <row r="21" spans="2:14" s="11" customFormat="1" ht="14.25" customHeight="1">
      <c r="B21" s="15">
        <v>7</v>
      </c>
      <c r="C21" s="16" t="str">
        <f>'G31'!E3</f>
        <v>Г31</v>
      </c>
      <c r="D21" s="17">
        <v>16</v>
      </c>
      <c r="E21" s="120">
        <f>'G31'!J20</f>
        <v>0</v>
      </c>
      <c r="F21" s="121">
        <f>'G31'!L21</f>
        <v>0</v>
      </c>
      <c r="G21" s="120">
        <f>'G31'!J49</f>
        <v>0</v>
      </c>
      <c r="H21" s="121">
        <f>'G31'!L49</f>
        <v>0</v>
      </c>
      <c r="I21" s="39">
        <f>'G31'!J52</f>
        <v>0</v>
      </c>
      <c r="J21" s="31">
        <f t="shared" si="2"/>
        <v>0</v>
      </c>
      <c r="K21" s="31">
        <f t="shared" si="3"/>
        <v>0</v>
      </c>
      <c r="L21" s="217">
        <f>'G31'!F65</f>
        <v>0</v>
      </c>
      <c r="M21" s="217">
        <f>'G31'!F63</f>
        <v>0</v>
      </c>
      <c r="N21" s="217">
        <f>'G31'!F66</f>
        <v>0</v>
      </c>
    </row>
    <row r="22" spans="2:14" s="11" customFormat="1" ht="14.25" customHeight="1">
      <c r="B22" s="15">
        <v>8</v>
      </c>
      <c r="C22" s="16" t="str">
        <f>'G32'!E3</f>
        <v>Г32</v>
      </c>
      <c r="D22" s="17">
        <v>16</v>
      </c>
      <c r="E22" s="120">
        <f>'G32'!J20</f>
        <v>0</v>
      </c>
      <c r="F22" s="121">
        <f>'G32'!L21</f>
        <v>0</v>
      </c>
      <c r="G22" s="120">
        <f>'G32'!J49</f>
        <v>0</v>
      </c>
      <c r="H22" s="121">
        <f>'G32'!L49</f>
        <v>0</v>
      </c>
      <c r="I22" s="39">
        <f>'G32'!J52</f>
        <v>0</v>
      </c>
      <c r="J22" s="31">
        <f t="shared" si="2"/>
        <v>0</v>
      </c>
      <c r="K22" s="31">
        <f t="shared" si="3"/>
        <v>0</v>
      </c>
      <c r="L22" s="217">
        <f>'G32'!F65</f>
        <v>0</v>
      </c>
      <c r="M22" s="217">
        <f>'G32'!F63</f>
        <v>0</v>
      </c>
      <c r="N22" s="217">
        <f>'G32'!F66</f>
        <v>0</v>
      </c>
    </row>
    <row r="23" spans="2:14" s="11" customFormat="1" ht="14.25" customHeight="1">
      <c r="B23" s="15">
        <v>9</v>
      </c>
      <c r="C23" s="16" t="str">
        <f>'G33'!E3</f>
        <v>Г33</v>
      </c>
      <c r="D23" s="17">
        <v>16</v>
      </c>
      <c r="E23" s="120">
        <f>'G33'!J20</f>
        <v>0</v>
      </c>
      <c r="F23" s="121">
        <f>'G33'!L21</f>
        <v>0</v>
      </c>
      <c r="G23" s="120">
        <f>'G33'!J49</f>
        <v>0</v>
      </c>
      <c r="H23" s="121">
        <f>'G33'!L49</f>
        <v>0</v>
      </c>
      <c r="I23" s="39">
        <f>'G33'!J52</f>
        <v>0</v>
      </c>
      <c r="J23" s="31">
        <f t="shared" si="2"/>
        <v>0</v>
      </c>
      <c r="K23" s="31">
        <f t="shared" si="3"/>
        <v>0</v>
      </c>
      <c r="L23" s="217">
        <f>'G33'!F65</f>
        <v>0</v>
      </c>
      <c r="M23" s="217">
        <f>'G33'!F63</f>
        <v>0</v>
      </c>
      <c r="N23" s="217">
        <f>'G33'!F66</f>
        <v>0</v>
      </c>
    </row>
    <row r="24" spans="2:14" s="11" customFormat="1" ht="12.75">
      <c r="B24" s="15">
        <v>10</v>
      </c>
      <c r="C24" s="16" t="str">
        <f>'G41'!E3</f>
        <v>Г41</v>
      </c>
      <c r="D24" s="17">
        <v>32</v>
      </c>
      <c r="E24" s="120">
        <f>'G41'!J20</f>
        <v>0</v>
      </c>
      <c r="F24" s="121">
        <f>'G41'!L21</f>
        <v>0</v>
      </c>
      <c r="G24" s="120">
        <f>'G41'!J49</f>
        <v>0</v>
      </c>
      <c r="H24" s="121">
        <f>'G41'!L49</f>
        <v>0</v>
      </c>
      <c r="I24" s="39">
        <f>'G41'!J52</f>
        <v>0</v>
      </c>
      <c r="J24" s="31">
        <f aca="true" t="shared" si="4" ref="J24:J29">E24+G24+I24</f>
        <v>0</v>
      </c>
      <c r="K24" s="31">
        <f aca="true" t="shared" si="5" ref="K24:K29">F24+H24</f>
        <v>0</v>
      </c>
      <c r="L24" s="217">
        <f>'G41'!F65</f>
        <v>0</v>
      </c>
      <c r="M24" s="217">
        <f>'G41'!F63</f>
        <v>0</v>
      </c>
      <c r="N24" s="217">
        <f>'G41'!F66</f>
        <v>0</v>
      </c>
    </row>
    <row r="25" spans="2:14" s="11" customFormat="1" ht="12.75">
      <c r="B25" s="15">
        <v>11</v>
      </c>
      <c r="C25" s="16" t="str">
        <f>'G42'!E3</f>
        <v>Г42</v>
      </c>
      <c r="D25" s="17">
        <v>32</v>
      </c>
      <c r="E25" s="120">
        <f>'G42'!J20</f>
        <v>0</v>
      </c>
      <c r="F25" s="121">
        <f>'G42'!L21</f>
        <v>0</v>
      </c>
      <c r="G25" s="120">
        <f>'G42'!J49</f>
        <v>0</v>
      </c>
      <c r="H25" s="121">
        <f>'G42'!L49</f>
        <v>0</v>
      </c>
      <c r="I25" s="39">
        <f>'G42'!J52</f>
        <v>0</v>
      </c>
      <c r="J25" s="31">
        <f t="shared" si="4"/>
        <v>0</v>
      </c>
      <c r="K25" s="31">
        <f t="shared" si="5"/>
        <v>0</v>
      </c>
      <c r="L25" s="217">
        <f>'G42'!F65</f>
        <v>0</v>
      </c>
      <c r="M25" s="217">
        <f>'G42'!F63</f>
        <v>0</v>
      </c>
      <c r="N25" s="217">
        <f>'G42'!F66</f>
        <v>0</v>
      </c>
    </row>
    <row r="26" spans="2:14" s="10" customFormat="1" ht="12.75">
      <c r="B26" s="15">
        <v>12</v>
      </c>
      <c r="C26" s="16" t="str">
        <f>'G43'!E3</f>
        <v>Г43</v>
      </c>
      <c r="D26" s="17">
        <v>32</v>
      </c>
      <c r="E26" s="120">
        <f>'G43'!J20</f>
        <v>0</v>
      </c>
      <c r="F26" s="121">
        <f>'G43'!L21</f>
        <v>0</v>
      </c>
      <c r="G26" s="120">
        <f>'G43'!J49</f>
        <v>0</v>
      </c>
      <c r="H26" s="121">
        <f>'G43'!L49</f>
        <v>0</v>
      </c>
      <c r="I26" s="39">
        <f>'G43'!J52</f>
        <v>0</v>
      </c>
      <c r="J26" s="31">
        <f t="shared" si="4"/>
        <v>0</v>
      </c>
      <c r="K26" s="31">
        <f t="shared" si="5"/>
        <v>0</v>
      </c>
      <c r="L26" s="217">
        <f>'G43'!F65</f>
        <v>0</v>
      </c>
      <c r="M26" s="217">
        <f>'G43'!F63</f>
        <v>0</v>
      </c>
      <c r="N26" s="217">
        <f>'G43'!F66</f>
        <v>0</v>
      </c>
    </row>
    <row r="27" spans="2:14" s="10" customFormat="1" ht="12.75">
      <c r="B27" s="15">
        <v>13</v>
      </c>
      <c r="C27" s="16" t="str">
        <f>'G51'!E3</f>
        <v>Г51</v>
      </c>
      <c r="D27" s="17">
        <v>64</v>
      </c>
      <c r="E27" s="120">
        <f>'G51'!J20</f>
        <v>0</v>
      </c>
      <c r="F27" s="121">
        <f>'G51'!L21</f>
        <v>0</v>
      </c>
      <c r="G27" s="120">
        <f>'G51'!J49</f>
        <v>0</v>
      </c>
      <c r="H27" s="121">
        <f>'G51'!L49</f>
        <v>0</v>
      </c>
      <c r="I27" s="39">
        <f>'G51'!J52</f>
        <v>0</v>
      </c>
      <c r="J27" s="31">
        <f t="shared" si="4"/>
        <v>0</v>
      </c>
      <c r="K27" s="31">
        <f t="shared" si="5"/>
        <v>0</v>
      </c>
      <c r="L27" s="217">
        <f>'G51'!F65</f>
        <v>0</v>
      </c>
      <c r="M27" s="217">
        <f>'G51'!F63</f>
        <v>0</v>
      </c>
      <c r="N27" s="217">
        <f>'G51'!F66</f>
        <v>0</v>
      </c>
    </row>
    <row r="28" spans="2:14" s="10" customFormat="1" ht="12.75">
      <c r="B28" s="15">
        <v>14</v>
      </c>
      <c r="C28" s="16" t="str">
        <f>'G52'!E3</f>
        <v>Г52</v>
      </c>
      <c r="D28" s="17">
        <v>64</v>
      </c>
      <c r="E28" s="120">
        <f>'G52'!J20</f>
        <v>0</v>
      </c>
      <c r="F28" s="121">
        <f>'G52'!L21</f>
        <v>0</v>
      </c>
      <c r="G28" s="120">
        <f>'G52'!J49</f>
        <v>0</v>
      </c>
      <c r="H28" s="121">
        <f>'G52'!L49</f>
        <v>0</v>
      </c>
      <c r="I28" s="39">
        <f>'G52'!J52</f>
        <v>0</v>
      </c>
      <c r="J28" s="31">
        <f t="shared" si="4"/>
        <v>0</v>
      </c>
      <c r="K28" s="31">
        <f t="shared" si="5"/>
        <v>0</v>
      </c>
      <c r="L28" s="217">
        <f>'G52'!F65</f>
        <v>0</v>
      </c>
      <c r="M28" s="217">
        <f>'G52'!F63</f>
        <v>0</v>
      </c>
      <c r="N28" s="217">
        <f>'G52'!F66</f>
        <v>0</v>
      </c>
    </row>
    <row r="29" spans="2:14" s="10" customFormat="1" ht="12.75">
      <c r="B29" s="18">
        <v>15</v>
      </c>
      <c r="C29" s="19" t="str">
        <f>'G53'!E3</f>
        <v>Г53</v>
      </c>
      <c r="D29" s="20">
        <v>64</v>
      </c>
      <c r="E29" s="122">
        <f>'G53'!J20</f>
        <v>0</v>
      </c>
      <c r="F29" s="123">
        <f>'G53'!L21</f>
        <v>0</v>
      </c>
      <c r="G29" s="122">
        <f>'G53'!J49</f>
        <v>0</v>
      </c>
      <c r="H29" s="123">
        <f>'G53'!L49</f>
        <v>0</v>
      </c>
      <c r="I29" s="124">
        <f>'G53'!J52</f>
        <v>0</v>
      </c>
      <c r="J29" s="32">
        <f t="shared" si="4"/>
        <v>0</v>
      </c>
      <c r="K29" s="32">
        <f t="shared" si="5"/>
        <v>0</v>
      </c>
      <c r="L29" s="218">
        <f>'G53'!F65</f>
        <v>0</v>
      </c>
      <c r="M29" s="218">
        <f>'G53'!F63</f>
        <v>0</v>
      </c>
      <c r="N29" s="218">
        <f>'G53'!F66</f>
        <v>0</v>
      </c>
    </row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pans="2:20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2:20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2:20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2:20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2:20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2:20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2:20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</sheetData>
  <sheetProtection/>
  <mergeCells count="14">
    <mergeCell ref="E4:F4"/>
    <mergeCell ref="G4:H4"/>
    <mergeCell ref="E3:K3"/>
    <mergeCell ref="K4:K5"/>
    <mergeCell ref="L3:L5"/>
    <mergeCell ref="B3:B6"/>
    <mergeCell ref="C3:C6"/>
    <mergeCell ref="D3:D6"/>
    <mergeCell ref="B7:N7"/>
    <mergeCell ref="B14:N14"/>
    <mergeCell ref="M3:M5"/>
    <mergeCell ref="N3:N5"/>
    <mergeCell ref="I4:I5"/>
    <mergeCell ref="J4:J5"/>
  </mergeCells>
  <printOptions horizontalCentered="1"/>
  <pageMargins left="0.51" right="0.22" top="0.89" bottom="0.77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259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75"/>
      <c r="G6" s="275"/>
      <c r="H6" s="275"/>
    </row>
    <row r="7" spans="2:14" ht="12.75">
      <c r="B7" s="64"/>
      <c r="C7" s="36">
        <v>1</v>
      </c>
      <c r="D7" s="60" t="s">
        <v>114</v>
      </c>
      <c r="E7" s="88" t="s">
        <v>115</v>
      </c>
      <c r="F7" s="227">
        <f>Cene!$C$34</f>
        <v>0</v>
      </c>
      <c r="G7" s="225"/>
      <c r="H7" s="225"/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07">
        <v>1</v>
      </c>
      <c r="N7" s="61">
        <f aca="true" t="shared" si="2" ref="N7:N19">M7*F7</f>
        <v>0</v>
      </c>
    </row>
    <row r="8" spans="2:14" ht="12.75">
      <c r="B8" s="64"/>
      <c r="C8" s="36">
        <v>2</v>
      </c>
      <c r="D8" s="60" t="s">
        <v>116</v>
      </c>
      <c r="E8" s="88" t="s">
        <v>115</v>
      </c>
      <c r="F8" s="226">
        <f>Cene!$C$35</f>
        <v>0</v>
      </c>
      <c r="G8" s="226"/>
      <c r="H8" s="226"/>
      <c r="I8" s="99">
        <v>1</v>
      </c>
      <c r="J8" s="52">
        <f t="shared" si="0"/>
        <v>0</v>
      </c>
      <c r="K8" s="107"/>
      <c r="L8" s="61">
        <f t="shared" si="1"/>
        <v>0</v>
      </c>
      <c r="M8" s="107"/>
      <c r="N8" s="61">
        <f t="shared" si="2"/>
        <v>0</v>
      </c>
    </row>
    <row r="9" spans="2:14" ht="12.75">
      <c r="B9" s="64"/>
      <c r="C9" s="36">
        <v>3</v>
      </c>
      <c r="D9" s="60" t="s">
        <v>117</v>
      </c>
      <c r="E9" s="88" t="s">
        <v>118</v>
      </c>
      <c r="F9" s="227">
        <f>Cene!$C$6</f>
        <v>0</v>
      </c>
      <c r="G9" s="227"/>
      <c r="H9" s="227"/>
      <c r="I9" s="99"/>
      <c r="J9" s="52">
        <f t="shared" si="0"/>
        <v>0</v>
      </c>
      <c r="K9" s="107">
        <v>15</v>
      </c>
      <c r="L9" s="61">
        <f t="shared" si="1"/>
        <v>0</v>
      </c>
      <c r="M9" s="107">
        <v>40</v>
      </c>
      <c r="N9" s="61">
        <f t="shared" si="2"/>
        <v>0</v>
      </c>
    </row>
    <row r="10" spans="2:14" ht="12.75">
      <c r="B10" s="64"/>
      <c r="C10" s="36">
        <v>4</v>
      </c>
      <c r="D10" s="60" t="s">
        <v>143</v>
      </c>
      <c r="E10" s="88" t="s">
        <v>115</v>
      </c>
      <c r="F10" s="227">
        <f>Cene!$C$20</f>
        <v>0</v>
      </c>
      <c r="G10" s="227"/>
      <c r="H10" s="227"/>
      <c r="I10" s="99">
        <v>1</v>
      </c>
      <c r="J10" s="52">
        <f t="shared" si="0"/>
        <v>0</v>
      </c>
      <c r="K10" s="107"/>
      <c r="L10" s="61">
        <f t="shared" si="1"/>
        <v>0</v>
      </c>
      <c r="M10" s="107"/>
      <c r="N10" s="61">
        <f t="shared" si="2"/>
        <v>0</v>
      </c>
    </row>
    <row r="11" spans="2:14" ht="12.75">
      <c r="B11" s="64"/>
      <c r="C11" s="36">
        <v>5</v>
      </c>
      <c r="D11" s="60" t="s">
        <v>140</v>
      </c>
      <c r="E11" s="88" t="s">
        <v>115</v>
      </c>
      <c r="F11" s="227">
        <f>Cene!$C$4</f>
        <v>0</v>
      </c>
      <c r="G11" s="227"/>
      <c r="H11" s="227"/>
      <c r="I11" s="99">
        <v>1</v>
      </c>
      <c r="J11" s="52">
        <f t="shared" si="0"/>
        <v>0</v>
      </c>
      <c r="K11" s="107"/>
      <c r="L11" s="61">
        <f t="shared" si="1"/>
        <v>0</v>
      </c>
      <c r="M11" s="107"/>
      <c r="N11" s="61">
        <f t="shared" si="2"/>
        <v>0</v>
      </c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/>
      <c r="H12" s="227"/>
      <c r="I12" s="99">
        <v>1</v>
      </c>
      <c r="J12" s="52">
        <f t="shared" si="0"/>
        <v>0</v>
      </c>
      <c r="K12" s="107"/>
      <c r="L12" s="61">
        <f t="shared" si="1"/>
        <v>0</v>
      </c>
      <c r="M12" s="107"/>
      <c r="N12" s="61">
        <f t="shared" si="2"/>
        <v>0</v>
      </c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Cene!$C$17</f>
        <v>0</v>
      </c>
      <c r="G13" s="227"/>
      <c r="H13" s="227"/>
      <c r="I13" s="99">
        <v>1</v>
      </c>
      <c r="J13" s="52">
        <f t="shared" si="0"/>
        <v>0</v>
      </c>
      <c r="K13" s="107"/>
      <c r="L13" s="61">
        <f t="shared" si="1"/>
        <v>0</v>
      </c>
      <c r="M13" s="107">
        <v>1</v>
      </c>
      <c r="N13" s="61">
        <f t="shared" si="2"/>
        <v>0</v>
      </c>
    </row>
    <row r="14" spans="2:14" ht="12.75">
      <c r="B14" s="64"/>
      <c r="C14" s="36">
        <v>8</v>
      </c>
      <c r="D14" s="60" t="s">
        <v>124</v>
      </c>
      <c r="E14" s="88" t="s">
        <v>115</v>
      </c>
      <c r="F14" s="227">
        <f>Cene!$C$23</f>
        <v>0</v>
      </c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07">
        <v>1</v>
      </c>
      <c r="N14" s="61">
        <f t="shared" si="2"/>
        <v>0</v>
      </c>
    </row>
    <row r="15" spans="2:14" ht="12.75">
      <c r="B15" s="64"/>
      <c r="C15" s="36">
        <v>9</v>
      </c>
      <c r="D15" s="60"/>
      <c r="E15" s="88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07"/>
      <c r="N15" s="61">
        <f t="shared" si="2"/>
        <v>0</v>
      </c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 t="shared" si="0"/>
        <v>0</v>
      </c>
      <c r="K16" s="107"/>
      <c r="L16" s="61">
        <f t="shared" si="1"/>
        <v>0</v>
      </c>
      <c r="M16" s="107"/>
      <c r="N16" s="61">
        <f t="shared" si="2"/>
        <v>0</v>
      </c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 t="shared" si="0"/>
        <v>0</v>
      </c>
      <c r="K17" s="107"/>
      <c r="L17" s="61">
        <f t="shared" si="1"/>
        <v>0</v>
      </c>
      <c r="M17" s="107"/>
      <c r="N17" s="61">
        <f t="shared" si="2"/>
        <v>0</v>
      </c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07"/>
      <c r="N18" s="61">
        <f t="shared" si="2"/>
        <v>0</v>
      </c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07"/>
      <c r="N19" s="61">
        <f t="shared" si="2"/>
        <v>0</v>
      </c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76"/>
      <c r="N20" s="52">
        <f>SUM(N7:N19)</f>
        <v>0</v>
      </c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52">
        <f>N20/40</f>
        <v>0</v>
      </c>
    </row>
    <row r="22" spans="2:15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  <c r="O22" s="64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3" ref="J24:J31">I24*F24</f>
        <v>0</v>
      </c>
      <c r="K24" s="109"/>
      <c r="L24" s="52">
        <f aca="true" t="shared" si="4" ref="L24:L31">K24*F24</f>
        <v>0</v>
      </c>
      <c r="M24" s="109"/>
      <c r="N24" s="86">
        <f aca="true" t="shared" si="5" ref="N24:N31">M24*F24</f>
        <v>0</v>
      </c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3"/>
        <v>0</v>
      </c>
      <c r="K25" s="107"/>
      <c r="L25" s="52">
        <f t="shared" si="4"/>
        <v>0</v>
      </c>
      <c r="M25" s="107"/>
      <c r="N25" s="52">
        <f t="shared" si="5"/>
        <v>0</v>
      </c>
    </row>
    <row r="26" spans="2:14" ht="76.5">
      <c r="B26" s="64"/>
      <c r="C26" s="147">
        <v>3</v>
      </c>
      <c r="D26" s="148" t="s">
        <v>146</v>
      </c>
      <c r="E26" s="161" t="s">
        <v>53</v>
      </c>
      <c r="F26" s="230">
        <f>Cene!$C$43</f>
        <v>0</v>
      </c>
      <c r="G26" s="149"/>
      <c r="H26" s="149"/>
      <c r="I26" s="150">
        <v>16</v>
      </c>
      <c r="J26" s="52">
        <f t="shared" si="3"/>
        <v>0</v>
      </c>
      <c r="K26" s="151"/>
      <c r="L26" s="52">
        <f t="shared" si="4"/>
        <v>0</v>
      </c>
      <c r="M26" s="151">
        <v>16</v>
      </c>
      <c r="N26" s="52">
        <f t="shared" si="5"/>
        <v>0</v>
      </c>
    </row>
    <row r="27" spans="2:14" ht="12.75">
      <c r="B27" s="64"/>
      <c r="C27" s="36">
        <v>4</v>
      </c>
      <c r="D27" s="49" t="s">
        <v>144</v>
      </c>
      <c r="E27" s="88" t="s">
        <v>53</v>
      </c>
      <c r="F27" s="231">
        <f>Cene!$C$43</f>
        <v>0</v>
      </c>
      <c r="G27" s="98"/>
      <c r="H27" s="98"/>
      <c r="I27" s="171">
        <v>2</v>
      </c>
      <c r="J27" s="52">
        <f t="shared" si="3"/>
        <v>0</v>
      </c>
      <c r="K27" s="107"/>
      <c r="L27" s="52">
        <f t="shared" si="4"/>
        <v>0</v>
      </c>
      <c r="M27" s="107"/>
      <c r="N27" s="52">
        <f t="shared" si="5"/>
        <v>0</v>
      </c>
    </row>
    <row r="28" spans="2:14" ht="12.75">
      <c r="B28" s="64"/>
      <c r="C28" s="36">
        <v>5</v>
      </c>
      <c r="D28" s="49" t="s">
        <v>145</v>
      </c>
      <c r="E28" s="88" t="s">
        <v>53</v>
      </c>
      <c r="F28" s="229">
        <f>Cene!$C$43</f>
        <v>0</v>
      </c>
      <c r="G28" s="68"/>
      <c r="H28" s="68"/>
      <c r="I28" s="99"/>
      <c r="J28" s="52">
        <f t="shared" si="3"/>
        <v>0</v>
      </c>
      <c r="K28" s="107"/>
      <c r="L28" s="52">
        <f t="shared" si="4"/>
        <v>0</v>
      </c>
      <c r="M28" s="107">
        <v>4</v>
      </c>
      <c r="N28" s="52">
        <f t="shared" si="5"/>
        <v>0</v>
      </c>
    </row>
    <row r="29" spans="2:14" ht="12.75">
      <c r="B29" s="64"/>
      <c r="C29" s="36">
        <v>6</v>
      </c>
      <c r="D29" s="49"/>
      <c r="E29" s="88"/>
      <c r="F29" s="232"/>
      <c r="G29" s="68"/>
      <c r="H29" s="68"/>
      <c r="I29" s="99"/>
      <c r="J29" s="52">
        <f t="shared" si="3"/>
        <v>0</v>
      </c>
      <c r="K29" s="107"/>
      <c r="L29" s="52">
        <f t="shared" si="4"/>
        <v>0</v>
      </c>
      <c r="M29" s="107"/>
      <c r="N29" s="52">
        <f t="shared" si="5"/>
        <v>0</v>
      </c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99"/>
      <c r="J30" s="52">
        <f t="shared" si="3"/>
        <v>0</v>
      </c>
      <c r="K30" s="107"/>
      <c r="L30" s="52">
        <f t="shared" si="4"/>
        <v>0</v>
      </c>
      <c r="M30" s="107"/>
      <c r="N30" s="52">
        <f t="shared" si="5"/>
        <v>0</v>
      </c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3"/>
        <v>0</v>
      </c>
      <c r="K31" s="107"/>
      <c r="L31" s="52">
        <f t="shared" si="4"/>
        <v>0</v>
      </c>
      <c r="M31" s="107"/>
      <c r="N31" s="52">
        <f t="shared" si="5"/>
        <v>0</v>
      </c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76"/>
      <c r="N32" s="52">
        <f>SUM(N24:N31)</f>
        <v>0</v>
      </c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52">
        <f>N32/40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07"/>
      <c r="N35" s="52">
        <f>M35*F35</f>
        <v>0</v>
      </c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07">
        <v>2</v>
      </c>
      <c r="N36" s="52">
        <f>M36*F36</f>
        <v>0</v>
      </c>
    </row>
    <row r="37" spans="3:14" ht="12.75">
      <c r="C37" s="36">
        <v>3</v>
      </c>
      <c r="D37" s="48" t="s">
        <v>170</v>
      </c>
      <c r="E37" s="50" t="s">
        <v>53</v>
      </c>
      <c r="F37" s="229">
        <f>Cene!$C$52</f>
        <v>0</v>
      </c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07">
        <v>2</v>
      </c>
      <c r="N37" s="52">
        <f>M37*F37</f>
        <v>0</v>
      </c>
    </row>
    <row r="38" spans="3:14" ht="12.75">
      <c r="C38" s="36">
        <v>4</v>
      </c>
      <c r="D38" s="48" t="s">
        <v>170</v>
      </c>
      <c r="E38" s="50" t="s">
        <v>171</v>
      </c>
      <c r="F38" s="233">
        <f>Cene!$C$51</f>
        <v>0</v>
      </c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07">
        <v>50</v>
      </c>
      <c r="N38" s="52">
        <f>M38*F38</f>
        <v>0</v>
      </c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07"/>
      <c r="N39" s="52">
        <f>M39*F39</f>
        <v>0</v>
      </c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0"/>
      <c r="N40" s="52">
        <f>SUM(N35:N39)</f>
        <v>0</v>
      </c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52">
        <f>N40/40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7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P46" s="64"/>
      <c r="Q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42" t="s">
        <v>69</v>
      </c>
      <c r="E51" s="51" t="s">
        <v>53</v>
      </c>
      <c r="F51" s="233">
        <f>Cene!$C$46</f>
        <v>0</v>
      </c>
      <c r="G51" s="92"/>
      <c r="H51" s="71"/>
      <c r="I51" s="99">
        <v>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36"/>
      <c r="F52" s="169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М1A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32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52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52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52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52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52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52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109</v>
      </c>
      <c r="E64" s="134"/>
      <c r="F64" s="152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52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52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64"/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F6:H6"/>
    <mergeCell ref="D54:E54"/>
    <mergeCell ref="D55:E55"/>
    <mergeCell ref="C56:F56"/>
    <mergeCell ref="F18:H18"/>
    <mergeCell ref="F19:H1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260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164"/>
      <c r="G6" s="164"/>
      <c r="H6" s="164"/>
    </row>
    <row r="7" spans="2:14" ht="12.75">
      <c r="B7" s="64"/>
      <c r="C7" s="36">
        <v>1</v>
      </c>
      <c r="D7" s="60" t="s">
        <v>133</v>
      </c>
      <c r="E7" s="88" t="s">
        <v>115</v>
      </c>
      <c r="F7" s="225">
        <f>Cene!$C$24</f>
        <v>0</v>
      </c>
      <c r="G7" s="225">
        <v>11000</v>
      </c>
      <c r="H7" s="225">
        <v>11000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Cene!$C$20</f>
        <v>0</v>
      </c>
      <c r="G8" s="226">
        <v>13000</v>
      </c>
      <c r="H8" s="226">
        <v>13000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140</v>
      </c>
      <c r="E9" s="88" t="s">
        <v>115</v>
      </c>
      <c r="F9" s="227">
        <f>Cene!$C$4</f>
        <v>0</v>
      </c>
      <c r="G9" s="227">
        <v>3800</v>
      </c>
      <c r="H9" s="227">
        <v>3800</v>
      </c>
      <c r="I9" s="99">
        <v>1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141</v>
      </c>
      <c r="E10" s="88" t="s">
        <v>118</v>
      </c>
      <c r="F10" s="227">
        <f>Cene!$C$9</f>
        <v>0</v>
      </c>
      <c r="G10" s="227">
        <v>180</v>
      </c>
      <c r="H10" s="227">
        <v>180</v>
      </c>
      <c r="I10" s="99"/>
      <c r="J10" s="52">
        <f t="shared" si="0"/>
        <v>0</v>
      </c>
      <c r="K10" s="107">
        <v>15</v>
      </c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60" t="s">
        <v>142</v>
      </c>
      <c r="E11" s="88" t="s">
        <v>118</v>
      </c>
      <c r="F11" s="227">
        <f>Cene!$C$13</f>
        <v>0</v>
      </c>
      <c r="G11" s="227">
        <v>300</v>
      </c>
      <c r="H11" s="227">
        <v>300</v>
      </c>
      <c r="I11" s="99">
        <v>10</v>
      </c>
      <c r="J11" s="52">
        <f t="shared" si="0"/>
        <v>0</v>
      </c>
      <c r="K11" s="107"/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1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Cene!$C$17</f>
        <v>0</v>
      </c>
      <c r="G13" s="227">
        <v>550</v>
      </c>
      <c r="H13" s="227">
        <v>550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48"/>
      <c r="E14" s="50"/>
      <c r="F14" s="227"/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>I16*F16</f>
        <v>0</v>
      </c>
      <c r="K16" s="107"/>
      <c r="L16" s="61">
        <f>K16*F16</f>
        <v>0</v>
      </c>
      <c r="M16" s="112"/>
      <c r="N16" s="139"/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>I17*F17</f>
        <v>0</v>
      </c>
      <c r="K17" s="107"/>
      <c r="L17" s="61">
        <f>K17*F17</f>
        <v>0</v>
      </c>
      <c r="M17" s="112"/>
      <c r="N17" s="139"/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5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  <c r="O22" s="64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52">
        <f aca="true" t="shared" si="2" ref="J24:J31">I24*F24</f>
        <v>0</v>
      </c>
      <c r="K24" s="157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52">
        <f t="shared" si="2"/>
        <v>0</v>
      </c>
      <c r="K25" s="159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148" t="s">
        <v>147</v>
      </c>
      <c r="E26" s="161" t="s">
        <v>118</v>
      </c>
      <c r="F26" s="230">
        <f>Cene!$C$44</f>
        <v>0</v>
      </c>
      <c r="G26" s="149"/>
      <c r="H26" s="149"/>
      <c r="I26" s="150"/>
      <c r="J26" s="52">
        <f t="shared" si="2"/>
        <v>0</v>
      </c>
      <c r="K26" s="159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148" t="s">
        <v>135</v>
      </c>
      <c r="E27" s="161" t="s">
        <v>139</v>
      </c>
      <c r="F27" s="231">
        <f>Cene!$C$45</f>
        <v>0</v>
      </c>
      <c r="G27" s="98"/>
      <c r="H27" s="98"/>
      <c r="I27" s="150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160</v>
      </c>
      <c r="E28" s="161" t="s">
        <v>53</v>
      </c>
      <c r="F28" s="229">
        <f>Cene!$C$43</f>
        <v>0</v>
      </c>
      <c r="G28" s="68"/>
      <c r="H28" s="68"/>
      <c r="I28" s="150">
        <v>16</v>
      </c>
      <c r="J28" s="52">
        <f t="shared" si="2"/>
        <v>0</v>
      </c>
      <c r="K28" s="159"/>
      <c r="L28" s="52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144</v>
      </c>
      <c r="E29" s="88" t="s">
        <v>53</v>
      </c>
      <c r="F29" s="232">
        <f>Cene!$C$43</f>
        <v>0</v>
      </c>
      <c r="G29" s="68"/>
      <c r="H29" s="68"/>
      <c r="I29" s="171">
        <v>2</v>
      </c>
      <c r="J29" s="52">
        <f t="shared" si="2"/>
        <v>0</v>
      </c>
      <c r="K29" s="159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160"/>
      <c r="E30" s="161"/>
      <c r="F30" s="232"/>
      <c r="G30" s="68"/>
      <c r="H30" s="68"/>
      <c r="I30" s="150"/>
      <c r="J30" s="52">
        <f t="shared" si="2"/>
        <v>0</v>
      </c>
      <c r="K30" s="159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160"/>
      <c r="E31" s="161"/>
      <c r="F31" s="232"/>
      <c r="G31" s="68"/>
      <c r="H31" s="68"/>
      <c r="I31" s="150"/>
      <c r="J31" s="52">
        <f t="shared" si="2"/>
        <v>0</v>
      </c>
      <c r="K31" s="159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/>
      <c r="E35" s="88"/>
      <c r="F35" s="233"/>
      <c r="G35" s="66"/>
      <c r="H35" s="66"/>
      <c r="I35" s="99"/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/>
      <c r="E36" s="88"/>
      <c r="F36" s="231"/>
      <c r="G36" s="66"/>
      <c r="H36" s="66"/>
      <c r="I36" s="99"/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8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Q46" s="64"/>
      <c r="R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42" t="s">
        <v>69</v>
      </c>
      <c r="E51" s="51" t="s">
        <v>53</v>
      </c>
      <c r="F51" s="233">
        <f>Cene!$C$46</f>
        <v>0</v>
      </c>
      <c r="G51" s="92"/>
      <c r="H51" s="71"/>
      <c r="I51" s="99">
        <v>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36"/>
      <c r="F52" s="169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М2A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94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109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1">
    <mergeCell ref="M3:N4"/>
    <mergeCell ref="E3:E4"/>
    <mergeCell ref="F3:H5"/>
    <mergeCell ref="C3:D4"/>
    <mergeCell ref="I3:J4"/>
    <mergeCell ref="K3:L4"/>
    <mergeCell ref="F18:H18"/>
    <mergeCell ref="F19:H19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in="2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6.57421875" style="0" customWidth="1"/>
    <col min="6" max="6" width="18.0039062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261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86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60" t="s">
        <v>115</v>
      </c>
      <c r="F7" s="225">
        <f>Cene!$C$24</f>
        <v>0</v>
      </c>
      <c r="G7" s="225">
        <v>30</v>
      </c>
      <c r="H7" s="225">
        <v>30</v>
      </c>
      <c r="I7" s="99">
        <v>1</v>
      </c>
      <c r="J7" s="52">
        <f aca="true" t="shared" si="0" ref="J7:J19">I7*F7</f>
        <v>0</v>
      </c>
      <c r="K7" s="88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60" t="s">
        <v>115</v>
      </c>
      <c r="F8" s="226">
        <f>Cene!$C$20</f>
        <v>0</v>
      </c>
      <c r="G8" s="226">
        <v>13000</v>
      </c>
      <c r="H8" s="226">
        <v>13000</v>
      </c>
      <c r="I8" s="99">
        <v>1</v>
      </c>
      <c r="J8" s="52">
        <f t="shared" si="0"/>
        <v>0</v>
      </c>
      <c r="K8" s="88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140</v>
      </c>
      <c r="E9" s="60" t="s">
        <v>115</v>
      </c>
      <c r="F9" s="227">
        <f>Cene!$C$4</f>
        <v>0</v>
      </c>
      <c r="G9" s="227">
        <v>3800</v>
      </c>
      <c r="H9" s="227">
        <v>3800</v>
      </c>
      <c r="I9" s="99">
        <v>1</v>
      </c>
      <c r="J9" s="52">
        <f t="shared" si="0"/>
        <v>0</v>
      </c>
      <c r="K9" s="88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138</v>
      </c>
      <c r="E10" s="60" t="s">
        <v>115</v>
      </c>
      <c r="F10" s="227">
        <f>Cene!$C$16</f>
        <v>0</v>
      </c>
      <c r="G10" s="227">
        <v>0</v>
      </c>
      <c r="H10" s="227">
        <v>0</v>
      </c>
      <c r="I10" s="99">
        <v>1</v>
      </c>
      <c r="J10" s="52">
        <f t="shared" si="0"/>
        <v>0</v>
      </c>
      <c r="K10" s="88"/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9" t="s">
        <v>186</v>
      </c>
      <c r="E11" s="60" t="s">
        <v>118</v>
      </c>
      <c r="F11" s="227">
        <f>Cene!$C$9</f>
        <v>0</v>
      </c>
      <c r="G11" s="227">
        <v>856</v>
      </c>
      <c r="H11" s="227">
        <v>856</v>
      </c>
      <c r="I11" s="99">
        <v>7</v>
      </c>
      <c r="J11" s="52">
        <f t="shared" si="0"/>
        <v>0</v>
      </c>
      <c r="K11" s="88">
        <v>15</v>
      </c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271</v>
      </c>
      <c r="E12" s="60" t="s">
        <v>115</v>
      </c>
      <c r="F12" s="227">
        <f>Cene!$C$36</f>
        <v>0</v>
      </c>
      <c r="G12" s="227">
        <v>0</v>
      </c>
      <c r="H12" s="227">
        <v>0</v>
      </c>
      <c r="I12" s="99">
        <v>1</v>
      </c>
      <c r="J12" s="52">
        <f t="shared" si="0"/>
        <v>0</v>
      </c>
      <c r="K12" s="88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149</v>
      </c>
      <c r="E13" s="60" t="s">
        <v>118</v>
      </c>
      <c r="F13" s="227">
        <f>Cene!$C$13</f>
        <v>0</v>
      </c>
      <c r="G13" s="227">
        <v>11000</v>
      </c>
      <c r="H13" s="227">
        <v>11000</v>
      </c>
      <c r="I13" s="99">
        <v>10</v>
      </c>
      <c r="J13" s="52">
        <f t="shared" si="0"/>
        <v>0</v>
      </c>
      <c r="K13" s="88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 t="s">
        <v>121</v>
      </c>
      <c r="E14" s="60" t="s">
        <v>150</v>
      </c>
      <c r="F14" s="227">
        <f>Cene!$C$33</f>
        <v>0</v>
      </c>
      <c r="G14" s="227">
        <v>460</v>
      </c>
      <c r="H14" s="227">
        <v>460</v>
      </c>
      <c r="I14" s="99">
        <v>1</v>
      </c>
      <c r="J14" s="52">
        <f t="shared" si="0"/>
        <v>0</v>
      </c>
      <c r="K14" s="88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 t="s">
        <v>122</v>
      </c>
      <c r="E15" s="50" t="s">
        <v>123</v>
      </c>
      <c r="F15" s="227">
        <f>Cene!$C$17</f>
        <v>0</v>
      </c>
      <c r="G15" s="227">
        <v>1500</v>
      </c>
      <c r="H15" s="227">
        <v>1500</v>
      </c>
      <c r="I15" s="99">
        <v>1</v>
      </c>
      <c r="J15" s="52">
        <f t="shared" si="0"/>
        <v>0</v>
      </c>
      <c r="K15" s="88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 t="s">
        <v>151</v>
      </c>
      <c r="E16" s="50" t="s">
        <v>152</v>
      </c>
      <c r="F16" s="228">
        <f>Cene!$C$38</f>
        <v>0</v>
      </c>
      <c r="G16" s="228">
        <v>1400</v>
      </c>
      <c r="H16" s="228">
        <v>1400</v>
      </c>
      <c r="I16" s="99">
        <v>16</v>
      </c>
      <c r="J16" s="52">
        <f t="shared" si="0"/>
        <v>0</v>
      </c>
      <c r="K16" s="88"/>
      <c r="L16" s="61">
        <f t="shared" si="1"/>
        <v>0</v>
      </c>
      <c r="M16" s="112"/>
      <c r="N16" s="139"/>
    </row>
    <row r="17" spans="2:14" ht="12.75">
      <c r="B17" s="64"/>
      <c r="C17" s="36">
        <v>11</v>
      </c>
      <c r="D17" s="48" t="s">
        <v>153</v>
      </c>
      <c r="E17" s="50" t="s">
        <v>154</v>
      </c>
      <c r="F17" s="228">
        <f>Cene!$C$40</f>
        <v>0</v>
      </c>
      <c r="G17" s="228">
        <v>1400</v>
      </c>
      <c r="H17" s="228">
        <v>1400</v>
      </c>
      <c r="I17" s="99">
        <v>1</v>
      </c>
      <c r="J17" s="52">
        <f t="shared" si="0"/>
        <v>0</v>
      </c>
      <c r="K17" s="88"/>
      <c r="L17" s="61">
        <f t="shared" si="1"/>
        <v>0</v>
      </c>
      <c r="M17" s="112"/>
      <c r="N17" s="139"/>
    </row>
    <row r="18" spans="2:14" ht="12.75">
      <c r="B18" s="64"/>
      <c r="C18" s="36">
        <v>12</v>
      </c>
      <c r="D18" s="48" t="s">
        <v>155</v>
      </c>
      <c r="E18" s="50" t="s">
        <v>154</v>
      </c>
      <c r="F18" s="283">
        <f>Cene!$C$39</f>
        <v>0</v>
      </c>
      <c r="G18" s="283">
        <v>240</v>
      </c>
      <c r="H18" s="283">
        <v>240</v>
      </c>
      <c r="I18" s="99">
        <v>1</v>
      </c>
      <c r="J18" s="52">
        <f t="shared" si="0"/>
        <v>0</v>
      </c>
      <c r="K18" s="88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8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81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69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5" ht="12.75">
      <c r="B22" s="64"/>
      <c r="C22" s="74"/>
      <c r="D22" s="43" t="s">
        <v>46</v>
      </c>
      <c r="E22" s="43"/>
      <c r="F22" s="69"/>
      <c r="G22" s="69"/>
      <c r="H22" s="69"/>
      <c r="I22" s="102"/>
      <c r="J22" s="82"/>
      <c r="K22" s="77"/>
      <c r="L22" s="69"/>
      <c r="M22" s="77"/>
      <c r="N22" s="69"/>
      <c r="O22" s="64"/>
    </row>
    <row r="23" spans="3:14" ht="12.75">
      <c r="C23" s="75"/>
      <c r="D23" s="43" t="s">
        <v>47</v>
      </c>
      <c r="E23" s="43"/>
      <c r="F23" s="42"/>
      <c r="G23" s="43"/>
      <c r="H23" s="43"/>
      <c r="I23" s="103"/>
      <c r="J23" s="87"/>
      <c r="K23" s="77"/>
      <c r="L23" s="43"/>
      <c r="M23" s="74"/>
      <c r="N23" s="41"/>
    </row>
    <row r="24" spans="2:14" ht="12.75">
      <c r="B24" s="64"/>
      <c r="C24" s="83">
        <v>1</v>
      </c>
      <c r="D24" s="154" t="s">
        <v>125</v>
      </c>
      <c r="E24" s="148" t="s">
        <v>53</v>
      </c>
      <c r="F24" s="229">
        <f>Cene!$C$43</f>
        <v>0</v>
      </c>
      <c r="G24" s="85"/>
      <c r="H24" s="85"/>
      <c r="I24" s="155">
        <v>3</v>
      </c>
      <c r="J24" s="52">
        <f aca="true" t="shared" si="2" ref="J24:J31">I24*F24</f>
        <v>0</v>
      </c>
      <c r="K24" s="88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148" t="s">
        <v>126</v>
      </c>
      <c r="E25" s="148" t="s">
        <v>53</v>
      </c>
      <c r="F25" s="229">
        <f>Cene!$C$43</f>
        <v>0</v>
      </c>
      <c r="G25" s="66"/>
      <c r="H25" s="66"/>
      <c r="I25" s="150">
        <v>2</v>
      </c>
      <c r="J25" s="52">
        <f t="shared" si="2"/>
        <v>0</v>
      </c>
      <c r="K25" s="88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148" t="s">
        <v>147</v>
      </c>
      <c r="E26" s="148" t="s">
        <v>118</v>
      </c>
      <c r="F26" s="230">
        <f>Cene!$C$44</f>
        <v>0</v>
      </c>
      <c r="G26" s="149"/>
      <c r="H26" s="149"/>
      <c r="I26" s="150"/>
      <c r="J26" s="52">
        <f t="shared" si="2"/>
        <v>0</v>
      </c>
      <c r="K26" s="88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148" t="s">
        <v>135</v>
      </c>
      <c r="E27" s="148" t="s">
        <v>139</v>
      </c>
      <c r="F27" s="231">
        <f>Cene!$C$45</f>
        <v>0</v>
      </c>
      <c r="G27" s="98"/>
      <c r="H27" s="98"/>
      <c r="I27" s="150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137</v>
      </c>
      <c r="E28" s="161" t="s">
        <v>53</v>
      </c>
      <c r="F28" s="229">
        <f>Cene!$C$43</f>
        <v>0</v>
      </c>
      <c r="G28" s="68"/>
      <c r="H28" s="68"/>
      <c r="I28" s="150">
        <v>16</v>
      </c>
      <c r="J28" s="52">
        <f t="shared" si="2"/>
        <v>0</v>
      </c>
      <c r="K28" s="88"/>
      <c r="L28" s="52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144</v>
      </c>
      <c r="E29" s="88" t="s">
        <v>53</v>
      </c>
      <c r="F29" s="232">
        <f>Cene!$C$43</f>
        <v>0</v>
      </c>
      <c r="G29" s="68"/>
      <c r="H29" s="68"/>
      <c r="I29" s="171">
        <v>2</v>
      </c>
      <c r="J29" s="52">
        <f t="shared" si="2"/>
        <v>0</v>
      </c>
      <c r="K29" s="88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160" t="s">
        <v>156</v>
      </c>
      <c r="E30" s="161" t="s">
        <v>53</v>
      </c>
      <c r="F30" s="232">
        <f>Cene!$C$43</f>
        <v>0</v>
      </c>
      <c r="G30" s="68"/>
      <c r="H30" s="68"/>
      <c r="I30" s="150">
        <v>8</v>
      </c>
      <c r="J30" s="52">
        <f t="shared" si="2"/>
        <v>0</v>
      </c>
      <c r="K30" s="88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160" t="s">
        <v>157</v>
      </c>
      <c r="E31" s="161" t="s">
        <v>53</v>
      </c>
      <c r="F31" s="232">
        <f>Cene!$C$43</f>
        <v>0</v>
      </c>
      <c r="G31" s="68"/>
      <c r="H31" s="68"/>
      <c r="I31" s="150">
        <v>1.5</v>
      </c>
      <c r="J31" s="52">
        <f t="shared" si="2"/>
        <v>0</v>
      </c>
      <c r="K31" s="88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4"/>
      <c r="F32" s="75" t="s">
        <v>59</v>
      </c>
      <c r="G32" s="74"/>
      <c r="H32" s="146"/>
      <c r="I32" s="100"/>
      <c r="J32" s="52">
        <f>SUM(J24:J31)</f>
        <v>0</v>
      </c>
      <c r="K32" s="76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43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K34" s="35"/>
      <c r="M34" s="35"/>
    </row>
    <row r="35" spans="3:14" ht="12.75">
      <c r="C35" s="36">
        <v>1</v>
      </c>
      <c r="D35" s="60" t="s">
        <v>129</v>
      </c>
      <c r="E35" s="60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88"/>
      <c r="L35" s="52">
        <f>K35*F35</f>
        <v>0</v>
      </c>
      <c r="M35" s="112"/>
      <c r="N35" s="111"/>
    </row>
    <row r="36" spans="3:14" ht="12.75">
      <c r="C36" s="36">
        <v>2</v>
      </c>
      <c r="D36" s="60" t="s">
        <v>129</v>
      </c>
      <c r="E36" s="60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88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88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88"/>
      <c r="L39" s="52">
        <f>K39*F39</f>
        <v>0</v>
      </c>
      <c r="M39" s="112"/>
      <c r="N39" s="111"/>
    </row>
    <row r="40" spans="3:14" ht="12.75">
      <c r="C40" s="36"/>
      <c r="D40" s="34"/>
      <c r="E40" s="93"/>
      <c r="F40" s="169" t="s">
        <v>60</v>
      </c>
      <c r="G40" s="77"/>
      <c r="H40" s="145"/>
      <c r="I40" s="100"/>
      <c r="J40" s="52">
        <f>SUM(J35:J39)</f>
        <v>0</v>
      </c>
      <c r="K40" s="110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69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43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60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48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8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Q46" s="64"/>
      <c r="R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43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43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42" t="s">
        <v>69</v>
      </c>
      <c r="E51" s="51" t="s">
        <v>53</v>
      </c>
      <c r="F51" s="233">
        <f>Cene!$C$46</f>
        <v>0</v>
      </c>
      <c r="G51" s="92"/>
      <c r="H51" s="71"/>
      <c r="I51" s="99">
        <v>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34"/>
      <c r="F52" s="166" t="s">
        <v>62</v>
      </c>
      <c r="G52" s="167"/>
      <c r="H52" s="168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4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М3A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2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109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in="2" max="1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262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35"/>
      <c r="G6" s="35"/>
      <c r="H6" s="35"/>
    </row>
    <row r="7" spans="2:14" ht="12.75">
      <c r="B7" s="64"/>
      <c r="C7" s="36">
        <v>1</v>
      </c>
      <c r="D7" s="60" t="s">
        <v>114</v>
      </c>
      <c r="E7" s="88" t="s">
        <v>115</v>
      </c>
      <c r="F7" s="227">
        <f>Cene!$C$34</f>
        <v>0</v>
      </c>
      <c r="G7" s="225">
        <v>1860</v>
      </c>
      <c r="H7" s="225">
        <v>1860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07">
        <v>1</v>
      </c>
      <c r="N7" s="61">
        <f aca="true" t="shared" si="2" ref="N7:N19">M7*F7</f>
        <v>0</v>
      </c>
    </row>
    <row r="8" spans="2:14" ht="12.75">
      <c r="B8" s="64"/>
      <c r="C8" s="36">
        <v>2</v>
      </c>
      <c r="D8" s="60" t="s">
        <v>116</v>
      </c>
      <c r="E8" s="88" t="s">
        <v>115</v>
      </c>
      <c r="F8" s="226">
        <f>Cene!$C$35</f>
        <v>0</v>
      </c>
      <c r="G8" s="226">
        <v>729</v>
      </c>
      <c r="H8" s="226">
        <v>729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07"/>
      <c r="N8" s="61">
        <f t="shared" si="2"/>
        <v>0</v>
      </c>
    </row>
    <row r="9" spans="2:14" ht="12.75">
      <c r="B9" s="64"/>
      <c r="C9" s="36">
        <v>3</v>
      </c>
      <c r="D9" s="60" t="s">
        <v>117</v>
      </c>
      <c r="E9" s="88" t="s">
        <v>118</v>
      </c>
      <c r="F9" s="227">
        <f>Cene!$C$6</f>
        <v>0</v>
      </c>
      <c r="G9" s="227">
        <v>77</v>
      </c>
      <c r="H9" s="227">
        <v>77</v>
      </c>
      <c r="I9" s="99"/>
      <c r="J9" s="52">
        <f t="shared" si="0"/>
        <v>0</v>
      </c>
      <c r="K9" s="107">
        <v>15</v>
      </c>
      <c r="L9" s="61">
        <f t="shared" si="1"/>
        <v>0</v>
      </c>
      <c r="M9" s="107">
        <v>40</v>
      </c>
      <c r="N9" s="61">
        <f t="shared" si="2"/>
        <v>0</v>
      </c>
    </row>
    <row r="10" spans="2:14" ht="12.75">
      <c r="B10" s="64"/>
      <c r="C10" s="36">
        <v>4</v>
      </c>
      <c r="D10" s="60" t="s">
        <v>119</v>
      </c>
      <c r="E10" s="88" t="s">
        <v>115</v>
      </c>
      <c r="F10" s="227">
        <f>Cene!$C$20</f>
        <v>0</v>
      </c>
      <c r="G10" s="227">
        <v>13000</v>
      </c>
      <c r="H10" s="227">
        <v>13000</v>
      </c>
      <c r="I10" s="99">
        <v>1</v>
      </c>
      <c r="J10" s="52">
        <f t="shared" si="0"/>
        <v>0</v>
      </c>
      <c r="K10" s="107"/>
      <c r="L10" s="61">
        <f t="shared" si="1"/>
        <v>0</v>
      </c>
      <c r="M10" s="107"/>
      <c r="N10" s="61">
        <f t="shared" si="2"/>
        <v>0</v>
      </c>
    </row>
    <row r="11" spans="2:14" ht="12.75">
      <c r="B11" s="64"/>
      <c r="C11" s="36">
        <v>5</v>
      </c>
      <c r="D11" s="60" t="s">
        <v>120</v>
      </c>
      <c r="E11" s="88" t="s">
        <v>115</v>
      </c>
      <c r="F11" s="227">
        <f>Cene!$C$4</f>
        <v>0</v>
      </c>
      <c r="G11" s="227">
        <v>6000</v>
      </c>
      <c r="H11" s="227">
        <v>6000</v>
      </c>
      <c r="I11" s="99">
        <v>1</v>
      </c>
      <c r="J11" s="52">
        <f t="shared" si="0"/>
        <v>0</v>
      </c>
      <c r="K11" s="107"/>
      <c r="L11" s="61">
        <f t="shared" si="1"/>
        <v>0</v>
      </c>
      <c r="M11" s="107"/>
      <c r="N11" s="61">
        <f t="shared" si="2"/>
        <v>0</v>
      </c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3</v>
      </c>
      <c r="J12" s="52">
        <f t="shared" si="0"/>
        <v>0</v>
      </c>
      <c r="K12" s="107"/>
      <c r="L12" s="61">
        <f t="shared" si="1"/>
        <v>0</v>
      </c>
      <c r="M12" s="107"/>
      <c r="N12" s="61">
        <f t="shared" si="2"/>
        <v>0</v>
      </c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Cene!$C$17</f>
        <v>0</v>
      </c>
      <c r="G13" s="227">
        <v>1000</v>
      </c>
      <c r="H13" s="227">
        <v>1000</v>
      </c>
      <c r="I13" s="99">
        <v>1</v>
      </c>
      <c r="J13" s="52">
        <f t="shared" si="0"/>
        <v>0</v>
      </c>
      <c r="K13" s="107"/>
      <c r="L13" s="61">
        <f t="shared" si="1"/>
        <v>0</v>
      </c>
      <c r="M13" s="107">
        <v>1</v>
      </c>
      <c r="N13" s="61">
        <f t="shared" si="2"/>
        <v>0</v>
      </c>
    </row>
    <row r="14" spans="2:14" ht="12.75">
      <c r="B14" s="64"/>
      <c r="C14" s="36">
        <v>8</v>
      </c>
      <c r="D14" s="60" t="s">
        <v>124</v>
      </c>
      <c r="E14" s="88" t="s">
        <v>115</v>
      </c>
      <c r="F14" s="227">
        <f>Cene!$C$23</f>
        <v>0</v>
      </c>
      <c r="G14" s="227"/>
      <c r="H14" s="227"/>
      <c r="I14" s="99"/>
      <c r="J14" s="52">
        <f t="shared" si="0"/>
        <v>0</v>
      </c>
      <c r="K14" s="107"/>
      <c r="L14" s="61">
        <f t="shared" si="1"/>
        <v>0</v>
      </c>
      <c r="M14" s="107">
        <v>1</v>
      </c>
      <c r="N14" s="61">
        <f t="shared" si="2"/>
        <v>0</v>
      </c>
    </row>
    <row r="15" spans="2:14" ht="12.75">
      <c r="B15" s="64"/>
      <c r="C15" s="36">
        <v>9</v>
      </c>
      <c r="D15" s="48"/>
      <c r="E15" s="50"/>
      <c r="F15" s="227"/>
      <c r="G15" s="227"/>
      <c r="H15" s="227"/>
      <c r="I15" s="99"/>
      <c r="J15" s="52">
        <f t="shared" si="0"/>
        <v>0</v>
      </c>
      <c r="K15" s="107"/>
      <c r="L15" s="61">
        <f t="shared" si="1"/>
        <v>0</v>
      </c>
      <c r="M15" s="107"/>
      <c r="N15" s="61">
        <f t="shared" si="2"/>
        <v>0</v>
      </c>
    </row>
    <row r="16" spans="2:14" ht="12.75">
      <c r="B16" s="64"/>
      <c r="C16" s="36">
        <v>10</v>
      </c>
      <c r="D16" s="48"/>
      <c r="E16" s="50"/>
      <c r="F16" s="228"/>
      <c r="G16" s="228"/>
      <c r="H16" s="228"/>
      <c r="I16" s="99"/>
      <c r="J16" s="52">
        <f t="shared" si="0"/>
        <v>0</v>
      </c>
      <c r="K16" s="107"/>
      <c r="L16" s="61">
        <f t="shared" si="1"/>
        <v>0</v>
      </c>
      <c r="M16" s="107"/>
      <c r="N16" s="61">
        <f t="shared" si="2"/>
        <v>0</v>
      </c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 t="shared" si="0"/>
        <v>0</v>
      </c>
      <c r="K17" s="107"/>
      <c r="L17" s="61">
        <f t="shared" si="1"/>
        <v>0</v>
      </c>
      <c r="M17" s="107"/>
      <c r="N17" s="61">
        <f t="shared" si="2"/>
        <v>0</v>
      </c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07"/>
      <c r="N18" s="61">
        <f t="shared" si="2"/>
        <v>0</v>
      </c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07"/>
      <c r="N19" s="61">
        <f t="shared" si="2"/>
        <v>0</v>
      </c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76"/>
      <c r="N20" s="52">
        <f>SUM(N7:N19)</f>
        <v>0</v>
      </c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52">
        <f>N20/40</f>
        <v>0</v>
      </c>
    </row>
    <row r="22" spans="2:15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  <c r="O22" s="64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8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3" ref="J24:J31">I24*F24</f>
        <v>0</v>
      </c>
      <c r="K24" s="109"/>
      <c r="L24" s="52">
        <f aca="true" t="shared" si="4" ref="L24:L31">K24*F24</f>
        <v>0</v>
      </c>
      <c r="M24" s="109"/>
      <c r="N24" s="86">
        <f aca="true" t="shared" si="5" ref="N24:N31">M24*F24</f>
        <v>0</v>
      </c>
    </row>
    <row r="25" spans="2:14" ht="12.75">
      <c r="B25" s="64"/>
      <c r="C25" s="36">
        <v>2</v>
      </c>
      <c r="D25" s="60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3"/>
        <v>0</v>
      </c>
      <c r="K25" s="107"/>
      <c r="L25" s="52">
        <f t="shared" si="4"/>
        <v>0</v>
      </c>
      <c r="M25" s="107"/>
      <c r="N25" s="52">
        <f t="shared" si="5"/>
        <v>0</v>
      </c>
    </row>
    <row r="26" spans="2:14" ht="76.5">
      <c r="B26" s="64"/>
      <c r="C26" s="36">
        <v>3</v>
      </c>
      <c r="D26" s="148" t="s">
        <v>146</v>
      </c>
      <c r="E26" s="161" t="s">
        <v>53</v>
      </c>
      <c r="F26" s="230">
        <f>Cene!$C$43</f>
        <v>0</v>
      </c>
      <c r="G26" s="149"/>
      <c r="H26" s="149"/>
      <c r="I26" s="150">
        <v>16</v>
      </c>
      <c r="J26" s="52">
        <f t="shared" si="3"/>
        <v>0</v>
      </c>
      <c r="K26" s="151"/>
      <c r="L26" s="52">
        <f t="shared" si="4"/>
        <v>0</v>
      </c>
      <c r="M26" s="151">
        <v>16</v>
      </c>
      <c r="N26" s="52">
        <f t="shared" si="5"/>
        <v>0</v>
      </c>
    </row>
    <row r="27" spans="2:14" ht="12.75">
      <c r="B27" s="64"/>
      <c r="C27" s="36">
        <v>4</v>
      </c>
      <c r="D27" s="49" t="s">
        <v>144</v>
      </c>
      <c r="E27" s="88" t="s">
        <v>53</v>
      </c>
      <c r="F27" s="231">
        <f>Cene!$C$43</f>
        <v>0</v>
      </c>
      <c r="G27" s="98"/>
      <c r="H27" s="98"/>
      <c r="I27" s="171">
        <v>2</v>
      </c>
      <c r="J27" s="52">
        <f t="shared" si="3"/>
        <v>0</v>
      </c>
      <c r="K27" s="107"/>
      <c r="L27" s="52">
        <f t="shared" si="4"/>
        <v>0</v>
      </c>
      <c r="M27" s="107"/>
      <c r="N27" s="52">
        <f t="shared" si="5"/>
        <v>0</v>
      </c>
    </row>
    <row r="28" spans="2:14" ht="12.75">
      <c r="B28" s="64"/>
      <c r="C28" s="36">
        <v>5</v>
      </c>
      <c r="D28" s="49" t="s">
        <v>145</v>
      </c>
      <c r="E28" s="88" t="s">
        <v>53</v>
      </c>
      <c r="F28" s="229">
        <f>Cene!$C$43</f>
        <v>0</v>
      </c>
      <c r="G28" s="68"/>
      <c r="H28" s="68"/>
      <c r="I28" s="99"/>
      <c r="J28" s="52">
        <f t="shared" si="3"/>
        <v>0</v>
      </c>
      <c r="K28" s="107"/>
      <c r="L28" s="52">
        <f t="shared" si="4"/>
        <v>0</v>
      </c>
      <c r="M28" s="107">
        <v>4</v>
      </c>
      <c r="N28" s="52">
        <f t="shared" si="5"/>
        <v>0</v>
      </c>
    </row>
    <row r="29" spans="2:14" ht="12.75">
      <c r="B29" s="64"/>
      <c r="C29" s="36">
        <v>6</v>
      </c>
      <c r="D29" s="49"/>
      <c r="E29" s="88"/>
      <c r="F29" s="232"/>
      <c r="G29" s="68"/>
      <c r="H29" s="68"/>
      <c r="I29" s="99"/>
      <c r="J29" s="52">
        <f t="shared" si="3"/>
        <v>0</v>
      </c>
      <c r="K29" s="107"/>
      <c r="L29" s="52">
        <f t="shared" si="4"/>
        <v>0</v>
      </c>
      <c r="M29" s="107"/>
      <c r="N29" s="52">
        <f t="shared" si="5"/>
        <v>0</v>
      </c>
    </row>
    <row r="30" spans="2:14" ht="12.75">
      <c r="B30" s="64"/>
      <c r="C30" s="36">
        <v>7</v>
      </c>
      <c r="D30" s="49"/>
      <c r="E30" s="88"/>
      <c r="F30" s="232"/>
      <c r="G30" s="68"/>
      <c r="H30" s="68"/>
      <c r="I30" s="99"/>
      <c r="J30" s="52">
        <f t="shared" si="3"/>
        <v>0</v>
      </c>
      <c r="K30" s="107"/>
      <c r="L30" s="52">
        <f t="shared" si="4"/>
        <v>0</v>
      </c>
      <c r="M30" s="107"/>
      <c r="N30" s="52">
        <f t="shared" si="5"/>
        <v>0</v>
      </c>
    </row>
    <row r="31" spans="2:14" ht="12.75">
      <c r="B31" s="64"/>
      <c r="C31" s="36">
        <v>8</v>
      </c>
      <c r="D31" s="49"/>
      <c r="E31" s="88"/>
      <c r="F31" s="232"/>
      <c r="G31" s="68"/>
      <c r="H31" s="68"/>
      <c r="I31" s="99"/>
      <c r="J31" s="52">
        <f t="shared" si="3"/>
        <v>0</v>
      </c>
      <c r="K31" s="107"/>
      <c r="L31" s="52">
        <f t="shared" si="4"/>
        <v>0</v>
      </c>
      <c r="M31" s="107"/>
      <c r="N31" s="52">
        <f t="shared" si="5"/>
        <v>0</v>
      </c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76"/>
      <c r="N32" s="52">
        <f>SUM(N24:N31)</f>
        <v>0</v>
      </c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52">
        <f>N32/40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07"/>
      <c r="N35" s="52">
        <f>M35*F35</f>
        <v>0</v>
      </c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07">
        <v>2</v>
      </c>
      <c r="N36" s="52">
        <f>M36*F36</f>
        <v>0</v>
      </c>
    </row>
    <row r="37" spans="3:14" ht="12.75">
      <c r="C37" s="36">
        <v>3</v>
      </c>
      <c r="D37" s="48" t="s">
        <v>170</v>
      </c>
      <c r="E37" s="50" t="s">
        <v>53</v>
      </c>
      <c r="F37" s="229">
        <f>Cene!$C$52</f>
        <v>0</v>
      </c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07">
        <v>2</v>
      </c>
      <c r="N37" s="52">
        <f>M37*F37</f>
        <v>0</v>
      </c>
    </row>
    <row r="38" spans="3:14" ht="12.75">
      <c r="C38" s="36">
        <v>4</v>
      </c>
      <c r="D38" s="48" t="s">
        <v>170</v>
      </c>
      <c r="E38" s="50" t="s">
        <v>171</v>
      </c>
      <c r="F38" s="233">
        <f>Cene!$C$51</f>
        <v>0</v>
      </c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07">
        <v>50</v>
      </c>
      <c r="N38" s="52">
        <f>M38*F38</f>
        <v>0</v>
      </c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07"/>
      <c r="N39" s="52">
        <f>M39*F39</f>
        <v>0</v>
      </c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0"/>
      <c r="N40" s="52">
        <f>SUM(N35:N39)</f>
        <v>0</v>
      </c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52">
        <f>N40/40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8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Q46" s="64"/>
      <c r="R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42" t="s">
        <v>69</v>
      </c>
      <c r="E51" s="51" t="s">
        <v>53</v>
      </c>
      <c r="F51" s="233">
        <f>Cene!$C$46</f>
        <v>0</v>
      </c>
      <c r="G51" s="92"/>
      <c r="H51" s="71"/>
      <c r="I51" s="99">
        <v>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36"/>
      <c r="F52" s="169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Т1A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109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143"/>
      <c r="D67" s="143"/>
      <c r="E67" s="144"/>
      <c r="F67" s="143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143"/>
      <c r="D68" s="143"/>
      <c r="E68" s="144"/>
      <c r="F68" s="143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143"/>
      <c r="D69" s="143"/>
      <c r="E69" s="144"/>
      <c r="F69" s="143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143"/>
      <c r="D70" s="143"/>
      <c r="E70" s="144"/>
      <c r="F70" s="143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143"/>
      <c r="D71" s="143"/>
      <c r="E71" s="144"/>
      <c r="F71" s="143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143"/>
      <c r="D72" s="143"/>
      <c r="E72" s="144"/>
      <c r="F72" s="143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143"/>
      <c r="D73" s="143"/>
      <c r="E73" s="170"/>
      <c r="F73" s="143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143"/>
      <c r="D74" s="143"/>
      <c r="E74" s="170"/>
      <c r="F74" s="143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1">
    <mergeCell ref="M3:N4"/>
    <mergeCell ref="E3:E4"/>
    <mergeCell ref="F3:H5"/>
    <mergeCell ref="C3:D4"/>
    <mergeCell ref="I3:J4"/>
    <mergeCell ref="K3:L4"/>
    <mergeCell ref="C56:F56"/>
    <mergeCell ref="F18:H18"/>
    <mergeCell ref="F19:H19"/>
    <mergeCell ref="D54:E54"/>
    <mergeCell ref="D55:E55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263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88" t="s">
        <v>115</v>
      </c>
      <c r="F7" s="227">
        <f>Cene!$C$24</f>
        <v>0</v>
      </c>
      <c r="G7" s="225">
        <v>11000</v>
      </c>
      <c r="H7" s="225">
        <v>11000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Cene!$C$21</f>
        <v>0</v>
      </c>
      <c r="G8" s="226">
        <v>13000</v>
      </c>
      <c r="H8" s="226">
        <v>13000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120</v>
      </c>
      <c r="E9" s="88" t="s">
        <v>115</v>
      </c>
      <c r="F9" s="227">
        <f>Cene!$C$5</f>
        <v>0</v>
      </c>
      <c r="G9" s="227">
        <v>6000</v>
      </c>
      <c r="H9" s="227">
        <v>6000</v>
      </c>
      <c r="I9" s="99">
        <v>1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141</v>
      </c>
      <c r="E10" s="88" t="s">
        <v>158</v>
      </c>
      <c r="F10" s="227">
        <f>Cene!$C$9</f>
        <v>0</v>
      </c>
      <c r="G10" s="227">
        <v>180</v>
      </c>
      <c r="H10" s="227">
        <v>180</v>
      </c>
      <c r="I10" s="99"/>
      <c r="J10" s="52">
        <f t="shared" si="0"/>
        <v>0</v>
      </c>
      <c r="K10" s="107">
        <v>15</v>
      </c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60" t="s">
        <v>159</v>
      </c>
      <c r="E11" s="88" t="s">
        <v>118</v>
      </c>
      <c r="F11" s="227">
        <f>Cene!$C$13</f>
        <v>0</v>
      </c>
      <c r="G11" s="227">
        <v>300</v>
      </c>
      <c r="H11" s="227">
        <v>300</v>
      </c>
      <c r="I11" s="99">
        <v>10</v>
      </c>
      <c r="J11" s="52">
        <f t="shared" si="0"/>
        <v>0</v>
      </c>
      <c r="K11" s="107"/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121</v>
      </c>
      <c r="E12" s="88" t="s">
        <v>115</v>
      </c>
      <c r="F12" s="227">
        <f>Cene!$C$33</f>
        <v>0</v>
      </c>
      <c r="G12" s="227">
        <v>460</v>
      </c>
      <c r="H12" s="227">
        <v>460</v>
      </c>
      <c r="I12" s="99">
        <v>3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122</v>
      </c>
      <c r="E13" s="88" t="s">
        <v>123</v>
      </c>
      <c r="F13" s="227">
        <f>Cene!$C$17</f>
        <v>0</v>
      </c>
      <c r="G13" s="227">
        <v>1000</v>
      </c>
      <c r="H13" s="227">
        <v>1000</v>
      </c>
      <c r="I13" s="99">
        <v>1</v>
      </c>
      <c r="J13" s="52">
        <f>I13*F13</f>
        <v>0</v>
      </c>
      <c r="K13" s="107"/>
      <c r="L13" s="61">
        <f>K13*F13</f>
        <v>0</v>
      </c>
      <c r="M13" s="112"/>
      <c r="N13" s="139"/>
    </row>
    <row r="14" spans="2:14" ht="12.75">
      <c r="B14" s="64"/>
      <c r="C14" s="36">
        <v>8</v>
      </c>
      <c r="D14" s="60"/>
      <c r="E14" s="88"/>
      <c r="F14" s="227"/>
      <c r="G14" s="227"/>
      <c r="H14" s="227"/>
      <c r="I14" s="99"/>
      <c r="J14" s="52">
        <f>I14*F14</f>
        <v>0</v>
      </c>
      <c r="K14" s="107"/>
      <c r="L14" s="61">
        <f>K14*F14</f>
        <v>0</v>
      </c>
      <c r="M14" s="112"/>
      <c r="N14" s="139"/>
    </row>
    <row r="15" spans="2:14" ht="12.75">
      <c r="B15" s="64"/>
      <c r="C15" s="36">
        <v>9</v>
      </c>
      <c r="D15" s="60"/>
      <c r="E15" s="88"/>
      <c r="F15" s="227"/>
      <c r="G15" s="227"/>
      <c r="H15" s="227"/>
      <c r="I15" s="99"/>
      <c r="J15" s="52">
        <f>I15*F15</f>
        <v>0</v>
      </c>
      <c r="K15" s="107"/>
      <c r="L15" s="61">
        <f>K15*F15</f>
        <v>0</v>
      </c>
      <c r="M15" s="112"/>
      <c r="N15" s="139"/>
    </row>
    <row r="16" spans="2:14" ht="12.75">
      <c r="B16" s="64"/>
      <c r="C16" s="36">
        <v>10</v>
      </c>
      <c r="D16" s="60"/>
      <c r="E16" s="88"/>
      <c r="F16" s="228"/>
      <c r="G16" s="228"/>
      <c r="H16" s="228"/>
      <c r="I16" s="99"/>
      <c r="J16" s="52">
        <f t="shared" si="0"/>
        <v>0</v>
      </c>
      <c r="K16" s="107"/>
      <c r="L16" s="61">
        <f t="shared" si="1"/>
        <v>0</v>
      </c>
      <c r="M16" s="112"/>
      <c r="N16" s="139"/>
    </row>
    <row r="17" spans="2:14" ht="12.75">
      <c r="B17" s="64"/>
      <c r="C17" s="36">
        <v>11</v>
      </c>
      <c r="D17" s="48"/>
      <c r="E17" s="50"/>
      <c r="F17" s="228"/>
      <c r="G17" s="228"/>
      <c r="H17" s="228"/>
      <c r="I17" s="99"/>
      <c r="J17" s="52">
        <f t="shared" si="0"/>
        <v>0</v>
      </c>
      <c r="K17" s="107"/>
      <c r="L17" s="61">
        <f t="shared" si="1"/>
        <v>0</v>
      </c>
      <c r="M17" s="112"/>
      <c r="N17" s="139"/>
    </row>
    <row r="18" spans="2:14" ht="12.75">
      <c r="B18" s="64"/>
      <c r="C18" s="36">
        <v>12</v>
      </c>
      <c r="D18" s="48"/>
      <c r="E18" s="50"/>
      <c r="F18" s="283"/>
      <c r="G18" s="283"/>
      <c r="H18" s="283"/>
      <c r="I18" s="99"/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5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  <c r="O22" s="64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154" t="s">
        <v>125</v>
      </c>
      <c r="E24" s="88" t="s">
        <v>53</v>
      </c>
      <c r="F24" s="229">
        <f>Cene!$C$43</f>
        <v>0</v>
      </c>
      <c r="G24" s="85"/>
      <c r="H24" s="85"/>
      <c r="I24" s="104">
        <v>3</v>
      </c>
      <c r="J24" s="52">
        <f aca="true" t="shared" si="2" ref="J24:J31">I24*F24</f>
        <v>0</v>
      </c>
      <c r="K24" s="109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148" t="s">
        <v>126</v>
      </c>
      <c r="E25" s="88" t="s">
        <v>53</v>
      </c>
      <c r="F25" s="229">
        <f>Cene!$C$43</f>
        <v>0</v>
      </c>
      <c r="G25" s="66"/>
      <c r="H25" s="66"/>
      <c r="I25" s="99">
        <v>2</v>
      </c>
      <c r="J25" s="52">
        <f t="shared" si="2"/>
        <v>0</v>
      </c>
      <c r="K25" s="107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148" t="s">
        <v>147</v>
      </c>
      <c r="E26" s="88" t="s">
        <v>118</v>
      </c>
      <c r="F26" s="230">
        <f>Cene!$C$44</f>
        <v>0</v>
      </c>
      <c r="G26" s="149"/>
      <c r="H26" s="149"/>
      <c r="I26" s="99"/>
      <c r="J26" s="52">
        <f t="shared" si="2"/>
        <v>0</v>
      </c>
      <c r="K26" s="107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148" t="s">
        <v>135</v>
      </c>
      <c r="E27" s="88" t="s">
        <v>139</v>
      </c>
      <c r="F27" s="231">
        <f>Cene!$C$45</f>
        <v>0</v>
      </c>
      <c r="G27" s="98"/>
      <c r="H27" s="98"/>
      <c r="I27" s="99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150">
        <v>16</v>
      </c>
      <c r="J28" s="52">
        <f t="shared" si="2"/>
        <v>0</v>
      </c>
      <c r="K28" s="107"/>
      <c r="L28" s="52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144</v>
      </c>
      <c r="E29" s="88" t="s">
        <v>53</v>
      </c>
      <c r="F29" s="232">
        <f>Cene!$C$43</f>
        <v>0</v>
      </c>
      <c r="G29" s="68"/>
      <c r="H29" s="68"/>
      <c r="I29" s="171">
        <v>2</v>
      </c>
      <c r="J29" s="52">
        <f t="shared" si="2"/>
        <v>0</v>
      </c>
      <c r="K29" s="107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160"/>
      <c r="E30" s="88"/>
      <c r="F30" s="232"/>
      <c r="G30" s="68"/>
      <c r="H30" s="68"/>
      <c r="I30" s="99"/>
      <c r="J30" s="52">
        <f t="shared" si="2"/>
        <v>0</v>
      </c>
      <c r="K30" s="107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160"/>
      <c r="E31" s="88"/>
      <c r="F31" s="232"/>
      <c r="G31" s="68"/>
      <c r="H31" s="68"/>
      <c r="I31" s="99"/>
      <c r="J31" s="52">
        <f t="shared" si="2"/>
        <v>0</v>
      </c>
      <c r="K31" s="107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/>
      <c r="E35" s="88"/>
      <c r="F35" s="233"/>
      <c r="G35" s="66"/>
      <c r="H35" s="66"/>
      <c r="I35" s="99"/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/>
      <c r="E36" s="88"/>
      <c r="F36" s="231"/>
      <c r="G36" s="66"/>
      <c r="H36" s="66"/>
      <c r="I36" s="99"/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8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Q46" s="64"/>
      <c r="R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42" t="s">
        <v>69</v>
      </c>
      <c r="E51" s="51" t="s">
        <v>53</v>
      </c>
      <c r="F51" s="233">
        <f>Cene!$C$46</f>
        <v>0</v>
      </c>
      <c r="G51" s="92"/>
      <c r="H51" s="71"/>
      <c r="I51" s="99">
        <v>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36"/>
      <c r="F52" s="169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Т2A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109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64"/>
      <c r="D67" s="64"/>
      <c r="E67" s="97"/>
      <c r="F67" s="64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64"/>
      <c r="E68" s="97"/>
      <c r="F68" s="64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64"/>
      <c r="D69" s="64"/>
      <c r="E69" s="97"/>
      <c r="F69" s="64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M3:N4"/>
    <mergeCell ref="E3:E4"/>
    <mergeCell ref="F3:H5"/>
    <mergeCell ref="C3:D4"/>
    <mergeCell ref="I3:J4"/>
    <mergeCell ref="K3:L4"/>
    <mergeCell ref="F18:H18"/>
    <mergeCell ref="F19:H19"/>
    <mergeCell ref="F6:H6"/>
    <mergeCell ref="D54:E54"/>
    <mergeCell ref="D55:E55"/>
    <mergeCell ref="C56:F5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in="2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90</v>
      </c>
      <c r="D1" s="5"/>
      <c r="F1" s="95"/>
      <c r="G1" s="95"/>
      <c r="H1" s="95"/>
    </row>
    <row r="2" spans="3:8" ht="13.5" thickBot="1">
      <c r="C2" s="4"/>
      <c r="D2" s="5"/>
      <c r="F2" s="96"/>
      <c r="G2" s="96"/>
      <c r="H2" s="96"/>
    </row>
    <row r="3" spans="3:14" ht="12.75">
      <c r="C3" s="267" t="s">
        <v>85</v>
      </c>
      <c r="D3" s="268"/>
      <c r="E3" s="256" t="s">
        <v>264</v>
      </c>
      <c r="F3" s="258" t="s">
        <v>89</v>
      </c>
      <c r="G3" s="259"/>
      <c r="H3" s="260"/>
      <c r="I3" s="271" t="s">
        <v>86</v>
      </c>
      <c r="J3" s="272"/>
      <c r="K3" s="271" t="s">
        <v>87</v>
      </c>
      <c r="L3" s="272"/>
      <c r="M3" s="252" t="s">
        <v>65</v>
      </c>
      <c r="N3" s="253"/>
    </row>
    <row r="4" spans="3:14" ht="29.25" customHeight="1" thickBot="1">
      <c r="C4" s="269"/>
      <c r="D4" s="270"/>
      <c r="E4" s="257"/>
      <c r="F4" s="261"/>
      <c r="G4" s="262"/>
      <c r="H4" s="263"/>
      <c r="I4" s="273"/>
      <c r="J4" s="274"/>
      <c r="K4" s="273"/>
      <c r="L4" s="274"/>
      <c r="M4" s="254"/>
      <c r="N4" s="255"/>
    </row>
    <row r="5" spans="3:14" ht="39" thickBot="1">
      <c r="C5" s="54" t="s">
        <v>70</v>
      </c>
      <c r="D5" s="55" t="s">
        <v>52</v>
      </c>
      <c r="E5" s="56" t="s">
        <v>43</v>
      </c>
      <c r="F5" s="264"/>
      <c r="G5" s="265"/>
      <c r="H5" s="266"/>
      <c r="I5" s="57" t="s">
        <v>51</v>
      </c>
      <c r="J5" s="58" t="s">
        <v>44</v>
      </c>
      <c r="K5" s="57" t="s">
        <v>51</v>
      </c>
      <c r="L5" s="58" t="s">
        <v>44</v>
      </c>
      <c r="M5" s="57" t="s">
        <v>51</v>
      </c>
      <c r="N5" s="59" t="s">
        <v>44</v>
      </c>
    </row>
    <row r="6" spans="4:8" ht="12.75">
      <c r="D6" t="s">
        <v>45</v>
      </c>
      <c r="F6" s="285"/>
      <c r="G6" s="285"/>
      <c r="H6" s="285"/>
    </row>
    <row r="7" spans="2:14" ht="12.75">
      <c r="B7" s="64"/>
      <c r="C7" s="36">
        <v>1</v>
      </c>
      <c r="D7" s="60" t="s">
        <v>133</v>
      </c>
      <c r="E7" s="88" t="s">
        <v>115</v>
      </c>
      <c r="F7" s="227">
        <f>Cene!$C$24</f>
        <v>0</v>
      </c>
      <c r="G7" s="225">
        <v>11000</v>
      </c>
      <c r="H7" s="225">
        <v>11000</v>
      </c>
      <c r="I7" s="99">
        <v>1</v>
      </c>
      <c r="J7" s="52">
        <f aca="true" t="shared" si="0" ref="J7:J19">I7*F7</f>
        <v>0</v>
      </c>
      <c r="K7" s="107"/>
      <c r="L7" s="61">
        <f aca="true" t="shared" si="1" ref="L7:L19">K7*F7</f>
        <v>0</v>
      </c>
      <c r="M7" s="112"/>
      <c r="N7" s="139"/>
    </row>
    <row r="8" spans="2:14" ht="12.75">
      <c r="B8" s="64"/>
      <c r="C8" s="36">
        <v>2</v>
      </c>
      <c r="D8" s="60" t="s">
        <v>119</v>
      </c>
      <c r="E8" s="88" t="s">
        <v>115</v>
      </c>
      <c r="F8" s="226">
        <f>Cene!$C$21</f>
        <v>0</v>
      </c>
      <c r="G8" s="226">
        <v>13000</v>
      </c>
      <c r="H8" s="226">
        <v>13000</v>
      </c>
      <c r="I8" s="99">
        <v>1</v>
      </c>
      <c r="J8" s="52">
        <f t="shared" si="0"/>
        <v>0</v>
      </c>
      <c r="K8" s="107"/>
      <c r="L8" s="61">
        <f t="shared" si="1"/>
        <v>0</v>
      </c>
      <c r="M8" s="112"/>
      <c r="N8" s="139"/>
    </row>
    <row r="9" spans="2:14" ht="12.75">
      <c r="B9" s="64"/>
      <c r="C9" s="36">
        <v>3</v>
      </c>
      <c r="D9" s="60" t="s">
        <v>120</v>
      </c>
      <c r="E9" s="88" t="s">
        <v>115</v>
      </c>
      <c r="F9" s="227">
        <f>Cene!$C$5</f>
        <v>0</v>
      </c>
      <c r="G9" s="227">
        <v>6000</v>
      </c>
      <c r="H9" s="227">
        <v>6000</v>
      </c>
      <c r="I9" s="99">
        <v>1</v>
      </c>
      <c r="J9" s="52">
        <f t="shared" si="0"/>
        <v>0</v>
      </c>
      <c r="K9" s="107"/>
      <c r="L9" s="61">
        <f t="shared" si="1"/>
        <v>0</v>
      </c>
      <c r="M9" s="112"/>
      <c r="N9" s="139"/>
    </row>
    <row r="10" spans="2:14" ht="12.75">
      <c r="B10" s="64"/>
      <c r="C10" s="36">
        <v>4</v>
      </c>
      <c r="D10" s="60" t="s">
        <v>148</v>
      </c>
      <c r="E10" s="88" t="s">
        <v>115</v>
      </c>
      <c r="F10" s="227">
        <f>Cene!$C$16</f>
        <v>0</v>
      </c>
      <c r="G10" s="227">
        <v>1500</v>
      </c>
      <c r="H10" s="227">
        <v>1500</v>
      </c>
      <c r="I10" s="99">
        <v>1</v>
      </c>
      <c r="J10" s="52">
        <f t="shared" si="0"/>
        <v>0</v>
      </c>
      <c r="K10" s="107"/>
      <c r="L10" s="61">
        <f t="shared" si="1"/>
        <v>0</v>
      </c>
      <c r="M10" s="112"/>
      <c r="N10" s="139"/>
    </row>
    <row r="11" spans="2:14" ht="12.75">
      <c r="B11" s="64"/>
      <c r="C11" s="36">
        <v>5</v>
      </c>
      <c r="D11" s="179" t="s">
        <v>186</v>
      </c>
      <c r="E11" s="88" t="s">
        <v>118</v>
      </c>
      <c r="F11" s="227">
        <f>Cene!$C$9</f>
        <v>0</v>
      </c>
      <c r="G11" s="227">
        <v>180</v>
      </c>
      <c r="H11" s="227">
        <v>180</v>
      </c>
      <c r="I11" s="99">
        <v>7</v>
      </c>
      <c r="J11" s="52">
        <f t="shared" si="0"/>
        <v>0</v>
      </c>
      <c r="K11" s="107">
        <v>15</v>
      </c>
      <c r="L11" s="61">
        <f t="shared" si="1"/>
        <v>0</v>
      </c>
      <c r="M11" s="112"/>
      <c r="N11" s="139"/>
    </row>
    <row r="12" spans="2:14" ht="12.75">
      <c r="B12" s="64"/>
      <c r="C12" s="36">
        <v>6</v>
      </c>
      <c r="D12" s="60" t="s">
        <v>271</v>
      </c>
      <c r="E12" s="88" t="s">
        <v>115</v>
      </c>
      <c r="F12" s="227">
        <f>Cene!$C$36</f>
        <v>0</v>
      </c>
      <c r="G12" s="227">
        <v>1200</v>
      </c>
      <c r="H12" s="227">
        <v>1200</v>
      </c>
      <c r="I12" s="99">
        <v>1</v>
      </c>
      <c r="J12" s="52">
        <f t="shared" si="0"/>
        <v>0</v>
      </c>
      <c r="K12" s="107"/>
      <c r="L12" s="61">
        <f t="shared" si="1"/>
        <v>0</v>
      </c>
      <c r="M12" s="112"/>
      <c r="N12" s="139"/>
    </row>
    <row r="13" spans="2:14" ht="12.75">
      <c r="B13" s="64"/>
      <c r="C13" s="36">
        <v>7</v>
      </c>
      <c r="D13" s="60" t="s">
        <v>159</v>
      </c>
      <c r="E13" s="88" t="s">
        <v>118</v>
      </c>
      <c r="F13" s="227">
        <f>Cene!$C$13</f>
        <v>0</v>
      </c>
      <c r="G13" s="227">
        <v>300</v>
      </c>
      <c r="H13" s="227">
        <v>300</v>
      </c>
      <c r="I13" s="99">
        <v>10</v>
      </c>
      <c r="J13" s="52">
        <f t="shared" si="0"/>
        <v>0</v>
      </c>
      <c r="K13" s="107"/>
      <c r="L13" s="61">
        <f t="shared" si="1"/>
        <v>0</v>
      </c>
      <c r="M13" s="112"/>
      <c r="N13" s="139"/>
    </row>
    <row r="14" spans="2:14" ht="12.75">
      <c r="B14" s="64"/>
      <c r="C14" s="36">
        <v>8</v>
      </c>
      <c r="D14" s="60" t="s">
        <v>121</v>
      </c>
      <c r="E14" s="88" t="s">
        <v>115</v>
      </c>
      <c r="F14" s="227">
        <f>Cene!$C$33</f>
        <v>0</v>
      </c>
      <c r="G14" s="227">
        <v>460</v>
      </c>
      <c r="H14" s="227">
        <v>460</v>
      </c>
      <c r="I14" s="99">
        <v>3</v>
      </c>
      <c r="J14" s="52">
        <f t="shared" si="0"/>
        <v>0</v>
      </c>
      <c r="K14" s="107"/>
      <c r="L14" s="61">
        <f t="shared" si="1"/>
        <v>0</v>
      </c>
      <c r="M14" s="112"/>
      <c r="N14" s="139"/>
    </row>
    <row r="15" spans="2:14" ht="12.75">
      <c r="B15" s="64"/>
      <c r="C15" s="36">
        <v>9</v>
      </c>
      <c r="D15" s="48" t="s">
        <v>122</v>
      </c>
      <c r="E15" s="50" t="s">
        <v>123</v>
      </c>
      <c r="F15" s="227">
        <f>Cene!$C$17</f>
        <v>0</v>
      </c>
      <c r="G15" s="227">
        <v>1000</v>
      </c>
      <c r="H15" s="227">
        <v>1000</v>
      </c>
      <c r="I15" s="99">
        <v>1</v>
      </c>
      <c r="J15" s="52">
        <f t="shared" si="0"/>
        <v>0</v>
      </c>
      <c r="K15" s="107"/>
      <c r="L15" s="61">
        <f t="shared" si="1"/>
        <v>0</v>
      </c>
      <c r="M15" s="112"/>
      <c r="N15" s="139"/>
    </row>
    <row r="16" spans="2:14" ht="12.75">
      <c r="B16" s="64"/>
      <c r="C16" s="36">
        <v>10</v>
      </c>
      <c r="D16" s="48" t="s">
        <v>151</v>
      </c>
      <c r="E16" s="50" t="s">
        <v>152</v>
      </c>
      <c r="F16" s="228">
        <f>Cene!$C$38</f>
        <v>0</v>
      </c>
      <c r="G16" s="228">
        <v>1400</v>
      </c>
      <c r="H16" s="228">
        <v>1400</v>
      </c>
      <c r="I16" s="99">
        <v>16</v>
      </c>
      <c r="J16" s="52">
        <f t="shared" si="0"/>
        <v>0</v>
      </c>
      <c r="K16" s="107"/>
      <c r="L16" s="61">
        <f t="shared" si="1"/>
        <v>0</v>
      </c>
      <c r="M16" s="112"/>
      <c r="N16" s="139"/>
    </row>
    <row r="17" spans="2:14" ht="12.75">
      <c r="B17" s="64"/>
      <c r="C17" s="36">
        <v>11</v>
      </c>
      <c r="D17" s="48" t="s">
        <v>153</v>
      </c>
      <c r="E17" s="50" t="s">
        <v>154</v>
      </c>
      <c r="F17" s="228">
        <f>Cene!$C$40</f>
        <v>0</v>
      </c>
      <c r="G17" s="228">
        <v>1400</v>
      </c>
      <c r="H17" s="228">
        <v>1400</v>
      </c>
      <c r="I17" s="99">
        <v>3</v>
      </c>
      <c r="J17" s="52">
        <f t="shared" si="0"/>
        <v>0</v>
      </c>
      <c r="K17" s="107"/>
      <c r="L17" s="61">
        <f t="shared" si="1"/>
        <v>0</v>
      </c>
      <c r="M17" s="112"/>
      <c r="N17" s="139"/>
    </row>
    <row r="18" spans="2:14" ht="12.75">
      <c r="B18" s="64"/>
      <c r="C18" s="36">
        <v>12</v>
      </c>
      <c r="D18" s="48" t="s">
        <v>155</v>
      </c>
      <c r="E18" s="50" t="s">
        <v>154</v>
      </c>
      <c r="F18" s="283">
        <f>Cene!$C$39</f>
        <v>0</v>
      </c>
      <c r="G18" s="283">
        <v>240</v>
      </c>
      <c r="H18" s="283">
        <v>240</v>
      </c>
      <c r="I18" s="99">
        <v>1</v>
      </c>
      <c r="J18" s="52">
        <f t="shared" si="0"/>
        <v>0</v>
      </c>
      <c r="K18" s="107"/>
      <c r="L18" s="61">
        <f t="shared" si="1"/>
        <v>0</v>
      </c>
      <c r="M18" s="112"/>
      <c r="N18" s="139"/>
    </row>
    <row r="19" spans="2:14" ht="12.75">
      <c r="B19" s="64"/>
      <c r="C19" s="36">
        <v>13</v>
      </c>
      <c r="D19" s="48"/>
      <c r="E19" s="50"/>
      <c r="F19" s="284"/>
      <c r="G19" s="284"/>
      <c r="H19" s="284"/>
      <c r="I19" s="99"/>
      <c r="J19" s="52">
        <f t="shared" si="0"/>
        <v>0</v>
      </c>
      <c r="K19" s="108"/>
      <c r="L19" s="61">
        <f t="shared" si="1"/>
        <v>0</v>
      </c>
      <c r="M19" s="112"/>
      <c r="N19" s="139"/>
    </row>
    <row r="20" spans="2:14" ht="12.75">
      <c r="B20" s="64"/>
      <c r="C20" s="79"/>
      <c r="D20" s="80"/>
      <c r="E20" s="162"/>
      <c r="F20" s="75" t="s">
        <v>58</v>
      </c>
      <c r="G20" s="74"/>
      <c r="H20" s="76"/>
      <c r="I20" s="100"/>
      <c r="J20" s="94">
        <f>SUM(J7:J19)</f>
        <v>0</v>
      </c>
      <c r="K20" s="76"/>
      <c r="L20" s="91">
        <f>SUM(L7:L19)</f>
        <v>0</v>
      </c>
      <c r="M20" s="112"/>
      <c r="N20" s="111"/>
    </row>
    <row r="21" spans="2:14" ht="12.75">
      <c r="B21" s="78"/>
      <c r="C21" s="77"/>
      <c r="D21" s="69"/>
      <c r="E21" s="77"/>
      <c r="F21" s="77"/>
      <c r="G21" s="77"/>
      <c r="H21" s="77"/>
      <c r="I21" s="101"/>
      <c r="J21" s="74"/>
      <c r="K21" s="76" t="s">
        <v>91</v>
      </c>
      <c r="L21" s="91">
        <f>L20/15</f>
        <v>0</v>
      </c>
      <c r="M21" s="76" t="s">
        <v>91</v>
      </c>
      <c r="N21" s="140">
        <f>L21</f>
        <v>0</v>
      </c>
    </row>
    <row r="22" spans="2:15" ht="12.75">
      <c r="B22" s="64"/>
      <c r="C22" s="74"/>
      <c r="D22" s="43" t="s">
        <v>46</v>
      </c>
      <c r="E22" s="74"/>
      <c r="F22" s="69"/>
      <c r="G22" s="69"/>
      <c r="H22" s="69"/>
      <c r="I22" s="102"/>
      <c r="J22" s="82"/>
      <c r="K22" s="69"/>
      <c r="L22" s="69"/>
      <c r="M22" s="77"/>
      <c r="N22" s="69"/>
      <c r="O22" s="64"/>
    </row>
    <row r="23" spans="3:14" ht="12.75">
      <c r="C23" s="75"/>
      <c r="D23" s="43" t="s">
        <v>47</v>
      </c>
      <c r="E23" s="74"/>
      <c r="F23" s="42"/>
      <c r="G23" s="43"/>
      <c r="H23" s="43"/>
      <c r="I23" s="103"/>
      <c r="J23" s="87"/>
      <c r="K23" s="43"/>
      <c r="L23" s="43"/>
      <c r="M23" s="74"/>
      <c r="N23" s="41"/>
    </row>
    <row r="24" spans="2:14" ht="12.75">
      <c r="B24" s="64"/>
      <c r="C24" s="83">
        <v>1</v>
      </c>
      <c r="D24" s="154" t="s">
        <v>125</v>
      </c>
      <c r="E24" s="161" t="s">
        <v>53</v>
      </c>
      <c r="F24" s="229">
        <f>Cene!$C$43</f>
        <v>0</v>
      </c>
      <c r="G24" s="85"/>
      <c r="H24" s="85"/>
      <c r="I24" s="155">
        <v>3</v>
      </c>
      <c r="J24" s="52">
        <f aca="true" t="shared" si="2" ref="J24:J31">I24*F24</f>
        <v>0</v>
      </c>
      <c r="K24" s="109"/>
      <c r="L24" s="52">
        <f aca="true" t="shared" si="3" ref="L24:L31">K24*F24</f>
        <v>0</v>
      </c>
      <c r="M24" s="141"/>
      <c r="N24" s="142"/>
    </row>
    <row r="25" spans="2:14" ht="12.75">
      <c r="B25" s="64"/>
      <c r="C25" s="36">
        <v>2</v>
      </c>
      <c r="D25" s="148" t="s">
        <v>126</v>
      </c>
      <c r="E25" s="161" t="s">
        <v>53</v>
      </c>
      <c r="F25" s="229">
        <f>Cene!$C$43</f>
        <v>0</v>
      </c>
      <c r="G25" s="66"/>
      <c r="H25" s="66"/>
      <c r="I25" s="150">
        <v>2</v>
      </c>
      <c r="J25" s="52">
        <f t="shared" si="2"/>
        <v>0</v>
      </c>
      <c r="K25" s="107"/>
      <c r="L25" s="52">
        <f t="shared" si="3"/>
        <v>0</v>
      </c>
      <c r="M25" s="112"/>
      <c r="N25" s="111"/>
    </row>
    <row r="26" spans="2:14" ht="12.75">
      <c r="B26" s="64"/>
      <c r="C26" s="36">
        <v>3</v>
      </c>
      <c r="D26" s="148" t="s">
        <v>147</v>
      </c>
      <c r="E26" s="161" t="s">
        <v>118</v>
      </c>
      <c r="F26" s="230">
        <f>Cene!$C$44</f>
        <v>0</v>
      </c>
      <c r="G26" s="149"/>
      <c r="H26" s="149"/>
      <c r="I26" s="150"/>
      <c r="J26" s="52">
        <f t="shared" si="2"/>
        <v>0</v>
      </c>
      <c r="K26" s="107">
        <v>15</v>
      </c>
      <c r="L26" s="52">
        <f t="shared" si="3"/>
        <v>0</v>
      </c>
      <c r="M26" s="112"/>
      <c r="N26" s="111"/>
    </row>
    <row r="27" spans="2:14" ht="12.75">
      <c r="B27" s="64"/>
      <c r="C27" s="36">
        <v>4</v>
      </c>
      <c r="D27" s="148" t="s">
        <v>135</v>
      </c>
      <c r="E27" s="161" t="s">
        <v>139</v>
      </c>
      <c r="F27" s="231">
        <f>Cene!$C$45</f>
        <v>0</v>
      </c>
      <c r="G27" s="98"/>
      <c r="H27" s="98"/>
      <c r="I27" s="150"/>
      <c r="J27" s="52">
        <f t="shared" si="2"/>
        <v>0</v>
      </c>
      <c r="K27" s="107">
        <v>0</v>
      </c>
      <c r="L27" s="52">
        <f t="shared" si="3"/>
        <v>0</v>
      </c>
      <c r="M27" s="112"/>
      <c r="N27" s="111"/>
    </row>
    <row r="28" spans="2:14" ht="63.75">
      <c r="B28" s="64"/>
      <c r="C28" s="36">
        <v>5</v>
      </c>
      <c r="D28" s="160" t="s">
        <v>128</v>
      </c>
      <c r="E28" s="161" t="s">
        <v>53</v>
      </c>
      <c r="F28" s="229">
        <f>Cene!$C$43</f>
        <v>0</v>
      </c>
      <c r="G28" s="68"/>
      <c r="H28" s="68"/>
      <c r="I28" s="150">
        <v>16</v>
      </c>
      <c r="J28" s="52">
        <f t="shared" si="2"/>
        <v>0</v>
      </c>
      <c r="K28" s="107"/>
      <c r="L28" s="52">
        <f t="shared" si="3"/>
        <v>0</v>
      </c>
      <c r="M28" s="112"/>
      <c r="N28" s="111"/>
    </row>
    <row r="29" spans="2:14" ht="12.75">
      <c r="B29" s="64"/>
      <c r="C29" s="36">
        <v>6</v>
      </c>
      <c r="D29" s="49" t="s">
        <v>144</v>
      </c>
      <c r="E29" s="88" t="s">
        <v>53</v>
      </c>
      <c r="F29" s="232">
        <f>Cene!$C$43</f>
        <v>0</v>
      </c>
      <c r="G29" s="68"/>
      <c r="H29" s="68"/>
      <c r="I29" s="171">
        <v>2</v>
      </c>
      <c r="J29" s="52">
        <f t="shared" si="2"/>
        <v>0</v>
      </c>
      <c r="K29" s="107"/>
      <c r="L29" s="52">
        <f t="shared" si="3"/>
        <v>0</v>
      </c>
      <c r="M29" s="112"/>
      <c r="N29" s="111"/>
    </row>
    <row r="30" spans="2:14" ht="12.75">
      <c r="B30" s="64"/>
      <c r="C30" s="36">
        <v>7</v>
      </c>
      <c r="D30" s="160" t="s">
        <v>156</v>
      </c>
      <c r="E30" s="161" t="s">
        <v>53</v>
      </c>
      <c r="F30" s="232">
        <f>Cene!$C$43</f>
        <v>0</v>
      </c>
      <c r="G30" s="68"/>
      <c r="H30" s="68"/>
      <c r="I30" s="150">
        <v>8</v>
      </c>
      <c r="J30" s="52">
        <f t="shared" si="2"/>
        <v>0</v>
      </c>
      <c r="K30" s="107"/>
      <c r="L30" s="52">
        <f t="shared" si="3"/>
        <v>0</v>
      </c>
      <c r="M30" s="112"/>
      <c r="N30" s="111"/>
    </row>
    <row r="31" spans="2:14" ht="12.75">
      <c r="B31" s="64"/>
      <c r="C31" s="36">
        <v>8</v>
      </c>
      <c r="D31" s="160" t="s">
        <v>157</v>
      </c>
      <c r="E31" s="161" t="s">
        <v>53</v>
      </c>
      <c r="F31" s="232">
        <f>Cene!$C$43</f>
        <v>0</v>
      </c>
      <c r="G31" s="68"/>
      <c r="H31" s="68"/>
      <c r="I31" s="150">
        <v>1.5</v>
      </c>
      <c r="J31" s="52">
        <f t="shared" si="2"/>
        <v>0</v>
      </c>
      <c r="K31" s="107"/>
      <c r="L31" s="52">
        <f t="shared" si="3"/>
        <v>0</v>
      </c>
      <c r="M31" s="112"/>
      <c r="N31" s="111"/>
    </row>
    <row r="32" spans="2:14" ht="12.75">
      <c r="B32" s="64"/>
      <c r="C32" s="36"/>
      <c r="D32" s="34"/>
      <c r="E32" s="36"/>
      <c r="F32" s="75" t="s">
        <v>59</v>
      </c>
      <c r="G32" s="74"/>
      <c r="H32" s="146"/>
      <c r="I32" s="100"/>
      <c r="J32" s="52">
        <f>SUM(J24:J31)</f>
        <v>0</v>
      </c>
      <c r="K32" s="41"/>
      <c r="L32" s="52">
        <f>SUM(L24:L31)</f>
        <v>0</v>
      </c>
      <c r="M32" s="112"/>
      <c r="N32" s="111"/>
    </row>
    <row r="33" spans="2:14" ht="12.75">
      <c r="B33" s="64"/>
      <c r="C33" s="75"/>
      <c r="D33" s="43"/>
      <c r="E33" s="74"/>
      <c r="F33" s="74"/>
      <c r="G33" s="74"/>
      <c r="H33" s="74"/>
      <c r="I33" s="103"/>
      <c r="J33" s="73"/>
      <c r="K33" s="76" t="s">
        <v>91</v>
      </c>
      <c r="L33" s="91">
        <f>L32/15</f>
        <v>0</v>
      </c>
      <c r="M33" s="76" t="s">
        <v>91</v>
      </c>
      <c r="N33" s="140">
        <f>L33</f>
        <v>0</v>
      </c>
    </row>
    <row r="34" spans="3:13" ht="12.75">
      <c r="C34" s="35"/>
      <c r="D34" t="s">
        <v>48</v>
      </c>
      <c r="I34" s="105"/>
      <c r="J34" s="40"/>
      <c r="M34" s="35"/>
    </row>
    <row r="35" spans="3:14" ht="12.75">
      <c r="C35" s="36">
        <v>1</v>
      </c>
      <c r="D35" s="60" t="s">
        <v>129</v>
      </c>
      <c r="E35" s="88" t="s">
        <v>130</v>
      </c>
      <c r="F35" s="233">
        <f>Cene!$C$49</f>
        <v>0</v>
      </c>
      <c r="G35" s="66"/>
      <c r="H35" s="66"/>
      <c r="I35" s="99">
        <v>50</v>
      </c>
      <c r="J35" s="52">
        <f>I35*F35</f>
        <v>0</v>
      </c>
      <c r="K35" s="107"/>
      <c r="L35" s="52">
        <f>K35*F35</f>
        <v>0</v>
      </c>
      <c r="M35" s="112"/>
      <c r="N35" s="111"/>
    </row>
    <row r="36" spans="3:14" ht="12.75">
      <c r="C36" s="36">
        <v>2</v>
      </c>
      <c r="D36" s="60" t="s">
        <v>129</v>
      </c>
      <c r="E36" s="88" t="s">
        <v>53</v>
      </c>
      <c r="F36" s="231">
        <f>Cene!$C$50</f>
        <v>0</v>
      </c>
      <c r="G36" s="66"/>
      <c r="H36" s="66"/>
      <c r="I36" s="220">
        <v>2</v>
      </c>
      <c r="J36" s="52">
        <f>I36*F36</f>
        <v>0</v>
      </c>
      <c r="K36" s="107"/>
      <c r="L36" s="52">
        <f>K36*F36</f>
        <v>0</v>
      </c>
      <c r="M36" s="112"/>
      <c r="N36" s="111"/>
    </row>
    <row r="37" spans="3:14" ht="12.75">
      <c r="C37" s="36">
        <v>3</v>
      </c>
      <c r="D37" s="48"/>
      <c r="E37" s="50"/>
      <c r="F37" s="229"/>
      <c r="G37" s="67"/>
      <c r="H37" s="67"/>
      <c r="I37" s="99"/>
      <c r="J37" s="52">
        <f>I37*F37</f>
        <v>0</v>
      </c>
      <c r="K37" s="107"/>
      <c r="L37" s="52">
        <f>K37*F37</f>
        <v>0</v>
      </c>
      <c r="M37" s="112"/>
      <c r="N37" s="111"/>
    </row>
    <row r="38" spans="3:14" ht="12.75">
      <c r="C38" s="36">
        <v>4</v>
      </c>
      <c r="D38" s="48"/>
      <c r="E38" s="50"/>
      <c r="F38" s="233"/>
      <c r="G38" s="67"/>
      <c r="H38" s="67"/>
      <c r="I38" s="99"/>
      <c r="J38" s="52">
        <f>I38*F38</f>
        <v>0</v>
      </c>
      <c r="K38" s="107"/>
      <c r="L38" s="52">
        <f>K38*F38</f>
        <v>0</v>
      </c>
      <c r="M38" s="112"/>
      <c r="N38" s="111"/>
    </row>
    <row r="39" spans="3:14" ht="12.75">
      <c r="C39" s="36">
        <v>5</v>
      </c>
      <c r="D39" s="48"/>
      <c r="E39" s="50"/>
      <c r="F39" s="233"/>
      <c r="G39" s="67"/>
      <c r="H39" s="67"/>
      <c r="I39" s="99"/>
      <c r="J39" s="52">
        <f>I39*F39</f>
        <v>0</v>
      </c>
      <c r="K39" s="107"/>
      <c r="L39" s="52">
        <f>K39*F39</f>
        <v>0</v>
      </c>
      <c r="M39" s="112"/>
      <c r="N39" s="111"/>
    </row>
    <row r="40" spans="3:14" ht="12.75">
      <c r="C40" s="36"/>
      <c r="D40" s="34"/>
      <c r="E40" s="79"/>
      <c r="F40" s="169" t="s">
        <v>60</v>
      </c>
      <c r="G40" s="77"/>
      <c r="H40" s="145"/>
      <c r="I40" s="100"/>
      <c r="J40" s="52">
        <f>SUM(J35:J39)</f>
        <v>0</v>
      </c>
      <c r="K40" s="89"/>
      <c r="L40" s="52">
        <f>SUM(L35:L39)</f>
        <v>0</v>
      </c>
      <c r="M40" s="112"/>
      <c r="N40" s="111"/>
    </row>
    <row r="41" spans="2:14" ht="12.75">
      <c r="B41" s="78"/>
      <c r="C41" s="74"/>
      <c r="D41" s="72"/>
      <c r="E41" s="77"/>
      <c r="F41" s="77"/>
      <c r="G41" s="63"/>
      <c r="H41" s="63"/>
      <c r="I41" s="103"/>
      <c r="J41" s="91"/>
      <c r="K41" s="76" t="s">
        <v>91</v>
      </c>
      <c r="L41" s="52">
        <f>L40/15</f>
        <v>0</v>
      </c>
      <c r="M41" s="76" t="s">
        <v>91</v>
      </c>
      <c r="N41" s="140">
        <f>L41</f>
        <v>0</v>
      </c>
    </row>
    <row r="42" spans="3:14" ht="12.75">
      <c r="C42" s="74"/>
      <c r="D42" s="72" t="s">
        <v>49</v>
      </c>
      <c r="E42" s="74"/>
      <c r="F42" s="41"/>
      <c r="G42" s="64"/>
      <c r="H42" s="64"/>
      <c r="I42" s="100"/>
      <c r="J42" s="90"/>
      <c r="K42" s="41"/>
      <c r="L42" s="34"/>
      <c r="M42" s="76"/>
      <c r="N42" s="34"/>
    </row>
    <row r="43" spans="3:14" ht="12.75">
      <c r="C43" s="36">
        <v>1</v>
      </c>
      <c r="D43" s="60" t="s">
        <v>131</v>
      </c>
      <c r="E43" s="88" t="s">
        <v>130</v>
      </c>
      <c r="F43" s="233">
        <f>Cene!$C$53</f>
        <v>0</v>
      </c>
      <c r="G43" s="66"/>
      <c r="H43" s="66"/>
      <c r="I43" s="99">
        <v>50</v>
      </c>
      <c r="J43" s="52">
        <f>I43*F43</f>
        <v>0</v>
      </c>
      <c r="K43" s="112"/>
      <c r="L43" s="111"/>
      <c r="M43" s="112"/>
      <c r="N43" s="111"/>
    </row>
    <row r="44" spans="3:14" ht="12.75">
      <c r="C44" s="36">
        <v>2</v>
      </c>
      <c r="D44" s="60" t="s">
        <v>131</v>
      </c>
      <c r="E44" s="50" t="s">
        <v>53</v>
      </c>
      <c r="F44" s="233">
        <f>Cene!$C$54</f>
        <v>0</v>
      </c>
      <c r="G44" s="70"/>
      <c r="H44" s="70"/>
      <c r="I44" s="99">
        <v>1</v>
      </c>
      <c r="J44" s="52">
        <f>I44*F44</f>
        <v>0</v>
      </c>
      <c r="K44" s="112"/>
      <c r="L44" s="111"/>
      <c r="M44" s="112"/>
      <c r="N44" s="111"/>
    </row>
    <row r="45" spans="3:14" ht="12.75">
      <c r="C45" s="36">
        <v>3</v>
      </c>
      <c r="D45" s="48" t="s">
        <v>132</v>
      </c>
      <c r="E45" s="50" t="s">
        <v>130</v>
      </c>
      <c r="F45" s="233">
        <f>Cene!$C$55</f>
        <v>0</v>
      </c>
      <c r="G45" s="67"/>
      <c r="H45" s="67"/>
      <c r="I45" s="99">
        <v>50</v>
      </c>
      <c r="J45" s="52">
        <f>I45*F45</f>
        <v>0</v>
      </c>
      <c r="K45" s="112"/>
      <c r="L45" s="111"/>
      <c r="M45" s="112"/>
      <c r="N45" s="111"/>
    </row>
    <row r="46" spans="3:18" ht="12.75">
      <c r="C46" s="36">
        <v>4</v>
      </c>
      <c r="D46" s="48" t="s">
        <v>132</v>
      </c>
      <c r="E46" s="50" t="s">
        <v>53</v>
      </c>
      <c r="F46" s="233">
        <f>Cene!$C$56</f>
        <v>0</v>
      </c>
      <c r="G46" s="67"/>
      <c r="H46" s="67"/>
      <c r="I46" s="99">
        <v>1</v>
      </c>
      <c r="J46" s="52">
        <f>I46*F46</f>
        <v>0</v>
      </c>
      <c r="K46" s="112"/>
      <c r="L46" s="111"/>
      <c r="M46" s="112"/>
      <c r="N46" s="111"/>
      <c r="Q46" s="64"/>
      <c r="R46" s="64"/>
    </row>
    <row r="47" spans="3:14" ht="12.75">
      <c r="C47" s="36">
        <v>5</v>
      </c>
      <c r="D47" s="48"/>
      <c r="E47" s="50"/>
      <c r="F47" s="233"/>
      <c r="G47" s="67"/>
      <c r="H47" s="67"/>
      <c r="I47" s="99"/>
      <c r="J47" s="52">
        <f>I47*F47</f>
        <v>0</v>
      </c>
      <c r="K47" s="112"/>
      <c r="L47" s="111"/>
      <c r="M47" s="112"/>
      <c r="N47" s="111"/>
    </row>
    <row r="48" spans="3:14" ht="12.75">
      <c r="C48" s="36"/>
      <c r="D48" s="42"/>
      <c r="E48" s="74"/>
      <c r="F48" s="74" t="s">
        <v>61</v>
      </c>
      <c r="G48" s="74"/>
      <c r="H48" s="146"/>
      <c r="I48" s="100"/>
      <c r="J48" s="52">
        <f>SUM(J43:J47)</f>
        <v>0</v>
      </c>
      <c r="K48" s="113"/>
      <c r="L48" s="111"/>
      <c r="M48" s="112"/>
      <c r="N48" s="111"/>
    </row>
    <row r="49" spans="2:14" ht="12.75">
      <c r="B49" s="64"/>
      <c r="C49" s="75"/>
      <c r="D49" s="43"/>
      <c r="E49" s="74"/>
      <c r="F49" s="74" t="s">
        <v>88</v>
      </c>
      <c r="G49" s="74"/>
      <c r="H49" s="146"/>
      <c r="I49" s="34"/>
      <c r="J49" s="52">
        <f>J32+J40+J48</f>
        <v>0</v>
      </c>
      <c r="K49" s="126" t="s">
        <v>91</v>
      </c>
      <c r="L49" s="127">
        <f>L33+L41</f>
        <v>0</v>
      </c>
      <c r="M49" s="126" t="s">
        <v>91</v>
      </c>
      <c r="N49" s="127">
        <f>N33+N41</f>
        <v>0</v>
      </c>
    </row>
    <row r="50" spans="3:14" ht="13.5" thickBot="1">
      <c r="C50" s="35"/>
      <c r="D50" t="s">
        <v>50</v>
      </c>
      <c r="I50" s="43"/>
      <c r="J50" s="43"/>
      <c r="K50" s="43"/>
      <c r="L50" s="43"/>
      <c r="M50" s="74"/>
      <c r="N50" s="43"/>
    </row>
    <row r="51" spans="2:14" ht="12.75">
      <c r="B51" s="78"/>
      <c r="C51" s="36">
        <v>1</v>
      </c>
      <c r="D51" s="42" t="s">
        <v>69</v>
      </c>
      <c r="E51" s="51" t="s">
        <v>53</v>
      </c>
      <c r="F51" s="233">
        <f>Cene!$C$46</f>
        <v>0</v>
      </c>
      <c r="G51" s="92"/>
      <c r="H51" s="71"/>
      <c r="I51" s="99">
        <v>2</v>
      </c>
      <c r="J51" s="91">
        <f>I51*F51</f>
        <v>0</v>
      </c>
      <c r="K51" s="114"/>
      <c r="L51" s="111"/>
      <c r="M51" s="112"/>
      <c r="N51" s="111"/>
    </row>
    <row r="52" spans="2:14" ht="12.75">
      <c r="B52" s="78"/>
      <c r="C52" s="34"/>
      <c r="D52" s="42"/>
      <c r="E52" s="36"/>
      <c r="F52" s="169" t="s">
        <v>62</v>
      </c>
      <c r="G52" s="77"/>
      <c r="H52" s="145"/>
      <c r="I52" s="34"/>
      <c r="J52" s="91">
        <f>J51</f>
        <v>0</v>
      </c>
      <c r="K52" s="115"/>
      <c r="L52" s="111"/>
      <c r="M52" s="112"/>
      <c r="N52" s="111"/>
    </row>
    <row r="53" spans="2:14" ht="12.75">
      <c r="B53" s="64"/>
      <c r="C53" s="64"/>
      <c r="D53" s="64"/>
      <c r="E53" s="63"/>
      <c r="F53" s="77"/>
      <c r="G53" s="63"/>
      <c r="H53" s="63"/>
      <c r="I53" s="64"/>
      <c r="J53" s="65"/>
      <c r="K53" s="64"/>
      <c r="L53" s="65"/>
      <c r="M53" s="63"/>
      <c r="N53" s="65"/>
    </row>
    <row r="54" spans="3:14" s="125" customFormat="1" ht="18" customHeight="1">
      <c r="C54" s="128"/>
      <c r="D54" s="276" t="str">
        <f>C3</f>
        <v>ТИП ТИПСКОГ ПРИКЉУЧКА</v>
      </c>
      <c r="E54" s="277"/>
      <c r="F54" s="129" t="str">
        <f>E3</f>
        <v>Т3A</v>
      </c>
      <c r="G54" s="116"/>
      <c r="H54" s="116"/>
      <c r="I54" s="116"/>
      <c r="J54" s="116"/>
      <c r="K54" s="116"/>
      <c r="L54" s="116"/>
      <c r="M54" s="116"/>
      <c r="N54" s="116"/>
    </row>
    <row r="55" spans="3:14" s="125" customFormat="1" ht="18" customHeight="1">
      <c r="C55" s="130"/>
      <c r="D55" s="278" t="s">
        <v>100</v>
      </c>
      <c r="E55" s="279"/>
      <c r="F55" s="236">
        <v>1</v>
      </c>
      <c r="G55" s="116"/>
      <c r="H55" s="116"/>
      <c r="I55" s="116"/>
      <c r="J55" s="116"/>
      <c r="K55" s="116"/>
      <c r="L55" s="116"/>
      <c r="M55" s="116"/>
      <c r="N55" s="116"/>
    </row>
    <row r="56" spans="3:14" s="125" customFormat="1" ht="18" customHeight="1">
      <c r="C56" s="280" t="s">
        <v>106</v>
      </c>
      <c r="D56" s="281"/>
      <c r="E56" s="281"/>
      <c r="F56" s="282"/>
      <c r="G56" s="116"/>
      <c r="H56" s="116"/>
      <c r="I56" s="116"/>
      <c r="J56" s="116"/>
      <c r="K56" s="116"/>
      <c r="L56" s="116"/>
      <c r="M56" s="116"/>
      <c r="N56" s="116"/>
    </row>
    <row r="57" spans="3:14" ht="12.75">
      <c r="C57" s="131">
        <v>1</v>
      </c>
      <c r="D57" s="132" t="s">
        <v>97</v>
      </c>
      <c r="E57" s="131"/>
      <c r="F57" s="163"/>
      <c r="G57" s="64"/>
      <c r="H57" s="64"/>
      <c r="I57" s="64"/>
      <c r="J57" s="64"/>
      <c r="K57" s="64"/>
      <c r="L57" s="64"/>
      <c r="M57" s="64"/>
      <c r="N57" s="64"/>
    </row>
    <row r="58" spans="3:14" ht="12.75">
      <c r="C58" s="131" t="s">
        <v>93</v>
      </c>
      <c r="D58" s="133" t="s">
        <v>98</v>
      </c>
      <c r="E58" s="134" t="s">
        <v>101</v>
      </c>
      <c r="F58" s="163">
        <f>J52+J49+J20</f>
        <v>0</v>
      </c>
      <c r="G58" s="64"/>
      <c r="H58" s="64"/>
      <c r="I58" s="64"/>
      <c r="J58" s="64"/>
      <c r="K58" s="64"/>
      <c r="L58" s="64"/>
      <c r="M58" s="64"/>
      <c r="N58" s="64"/>
    </row>
    <row r="59" spans="3:14" ht="12.75">
      <c r="C59" s="131" t="s">
        <v>94</v>
      </c>
      <c r="D59" s="135" t="s">
        <v>99</v>
      </c>
      <c r="E59" s="134" t="s">
        <v>101</v>
      </c>
      <c r="F59" s="163">
        <f>F58/$F$55</f>
        <v>0</v>
      </c>
      <c r="G59" s="64"/>
      <c r="H59" s="64"/>
      <c r="I59" s="64"/>
      <c r="J59" s="64"/>
      <c r="K59" s="64"/>
      <c r="L59" s="64"/>
      <c r="M59" s="64"/>
      <c r="N59" s="64"/>
    </row>
    <row r="60" spans="3:14" ht="12.75">
      <c r="C60" s="131">
        <v>2</v>
      </c>
      <c r="D60" s="132" t="s">
        <v>87</v>
      </c>
      <c r="E60" s="134"/>
      <c r="F60" s="163"/>
      <c r="G60" s="64"/>
      <c r="H60" s="64"/>
      <c r="I60" s="64"/>
      <c r="J60" s="64"/>
      <c r="K60" s="64"/>
      <c r="L60" s="64"/>
      <c r="M60" s="64"/>
      <c r="N60" s="64"/>
    </row>
    <row r="61" spans="3:14" ht="12.75">
      <c r="C61" s="131" t="s">
        <v>95</v>
      </c>
      <c r="D61" s="133" t="s">
        <v>103</v>
      </c>
      <c r="E61" s="136" t="s">
        <v>102</v>
      </c>
      <c r="F61" s="163">
        <f>L41+L33+L21</f>
        <v>0</v>
      </c>
      <c r="G61" s="64"/>
      <c r="H61" s="64"/>
      <c r="I61" s="64"/>
      <c r="J61" s="64"/>
      <c r="K61" s="64"/>
      <c r="L61" s="64"/>
      <c r="M61" s="64"/>
      <c r="N61" s="64"/>
    </row>
    <row r="62" spans="3:14" ht="12.75">
      <c r="C62" s="137" t="s">
        <v>96</v>
      </c>
      <c r="D62" s="135" t="s">
        <v>104</v>
      </c>
      <c r="E62" s="136" t="s">
        <v>102</v>
      </c>
      <c r="F62" s="163">
        <f>F61/$F$55</f>
        <v>0</v>
      </c>
      <c r="G62" s="64"/>
      <c r="H62" s="64"/>
      <c r="I62" s="64"/>
      <c r="J62" s="64"/>
      <c r="K62" s="64"/>
      <c r="L62" s="64"/>
      <c r="M62" s="64"/>
      <c r="N62" s="64"/>
    </row>
    <row r="63" spans="3:14" ht="25.5">
      <c r="C63" s="134">
        <v>3</v>
      </c>
      <c r="D63" s="138" t="s">
        <v>105</v>
      </c>
      <c r="E63" s="136" t="s">
        <v>101</v>
      </c>
      <c r="F63" s="163">
        <f>F59+F62*15</f>
        <v>0</v>
      </c>
      <c r="G63" s="64"/>
      <c r="H63" s="64"/>
      <c r="I63" s="64"/>
      <c r="J63" s="64"/>
      <c r="K63" s="64"/>
      <c r="L63" s="64"/>
      <c r="M63" s="64"/>
      <c r="N63" s="64"/>
    </row>
    <row r="64" spans="3:14" ht="12.75">
      <c r="C64" s="131">
        <v>4</v>
      </c>
      <c r="D64" s="132" t="s">
        <v>109</v>
      </c>
      <c r="E64" s="134"/>
      <c r="F64" s="163"/>
      <c r="G64" s="64"/>
      <c r="H64" s="64"/>
      <c r="I64" s="64"/>
      <c r="J64" s="64"/>
      <c r="K64" s="64"/>
      <c r="L64" s="64"/>
      <c r="M64" s="64"/>
      <c r="N64" s="64"/>
    </row>
    <row r="65" spans="3:14" ht="12.75">
      <c r="C65" s="131" t="s">
        <v>107</v>
      </c>
      <c r="D65" s="133" t="s">
        <v>103</v>
      </c>
      <c r="E65" s="136" t="s">
        <v>102</v>
      </c>
      <c r="F65" s="163">
        <f>N41+N33+N21</f>
        <v>0</v>
      </c>
      <c r="G65" s="64"/>
      <c r="H65" s="64"/>
      <c r="I65" s="64"/>
      <c r="J65" s="64"/>
      <c r="K65" s="64"/>
      <c r="L65" s="64"/>
      <c r="M65" s="64"/>
      <c r="N65" s="64"/>
    </row>
    <row r="66" spans="3:14" ht="12.75">
      <c r="C66" s="131" t="s">
        <v>108</v>
      </c>
      <c r="D66" s="135" t="s">
        <v>104</v>
      </c>
      <c r="E66" s="136" t="s">
        <v>102</v>
      </c>
      <c r="F66" s="163">
        <f>F65/$F$55</f>
        <v>0</v>
      </c>
      <c r="G66" s="64"/>
      <c r="H66" s="64"/>
      <c r="I66" s="64"/>
      <c r="J66" s="64"/>
      <c r="K66" s="64"/>
      <c r="L66" s="64"/>
      <c r="M66" s="64"/>
      <c r="N66" s="64"/>
    </row>
    <row r="67" spans="3:14" ht="12.75">
      <c r="C67" s="143"/>
      <c r="D67" s="143"/>
      <c r="E67" s="144"/>
      <c r="F67" s="143"/>
      <c r="G67" s="64"/>
      <c r="H67" s="64"/>
      <c r="I67" s="64"/>
      <c r="J67" s="64"/>
      <c r="K67" s="64"/>
      <c r="L67" s="64"/>
      <c r="M67" s="64"/>
      <c r="N67" s="64"/>
    </row>
    <row r="68" spans="3:14" ht="12.75">
      <c r="C68" s="237" t="s">
        <v>285</v>
      </c>
      <c r="D68" s="143"/>
      <c r="E68" s="144"/>
      <c r="F68" s="143"/>
      <c r="G68" s="64"/>
      <c r="H68" s="64"/>
      <c r="I68" s="64"/>
      <c r="J68" s="64"/>
      <c r="K68" s="64"/>
      <c r="L68" s="64"/>
      <c r="M68" s="64"/>
      <c r="N68" s="64"/>
    </row>
    <row r="69" spans="3:14" ht="12.75">
      <c r="C69" s="143"/>
      <c r="D69" s="143"/>
      <c r="E69" s="144"/>
      <c r="F69" s="143"/>
      <c r="G69" s="64"/>
      <c r="H69" s="64"/>
      <c r="I69" s="64"/>
      <c r="J69" s="64"/>
      <c r="K69" s="64"/>
      <c r="L69" s="64"/>
      <c r="M69" s="64"/>
      <c r="N69" s="64"/>
    </row>
    <row r="70" spans="3:14" ht="12.75">
      <c r="C70" s="64"/>
      <c r="D70" s="64"/>
      <c r="E70" s="97"/>
      <c r="F70" s="64"/>
      <c r="G70" s="64"/>
      <c r="H70" s="64"/>
      <c r="I70" s="64"/>
      <c r="J70" s="64"/>
      <c r="K70" s="64"/>
      <c r="L70" s="64"/>
      <c r="M70" s="64"/>
      <c r="N70" s="64"/>
    </row>
    <row r="71" spans="3:14" ht="12.75">
      <c r="C71" s="64"/>
      <c r="D71" s="64"/>
      <c r="E71" s="97"/>
      <c r="F71" s="64"/>
      <c r="G71" s="64"/>
      <c r="H71" s="64"/>
      <c r="I71" s="64"/>
      <c r="J71" s="64"/>
      <c r="K71" s="64"/>
      <c r="L71" s="64"/>
      <c r="M71" s="64"/>
      <c r="N71" s="64"/>
    </row>
    <row r="72" spans="3:14" ht="12.75">
      <c r="C72" s="64"/>
      <c r="D72" s="64"/>
      <c r="E72" s="97"/>
      <c r="F72" s="64"/>
      <c r="G72" s="64"/>
      <c r="H72" s="64"/>
      <c r="I72" s="64"/>
      <c r="J72" s="64"/>
      <c r="K72" s="64"/>
      <c r="L72" s="64"/>
      <c r="M72" s="64"/>
      <c r="N72" s="64"/>
    </row>
    <row r="73" spans="3:14" ht="12.75">
      <c r="C73" s="64"/>
      <c r="D73" s="64"/>
      <c r="E73" s="63"/>
      <c r="F73" s="64"/>
      <c r="G73" s="64"/>
      <c r="H73" s="64"/>
      <c r="I73" s="64"/>
      <c r="J73" s="64"/>
      <c r="K73" s="64"/>
      <c r="L73" s="64"/>
      <c r="M73" s="64"/>
      <c r="N73" s="64"/>
    </row>
    <row r="74" spans="3:14" ht="12.75">
      <c r="C74" s="64"/>
      <c r="D74" s="64"/>
      <c r="E74" s="63"/>
      <c r="F74" s="64"/>
      <c r="G74" s="64"/>
      <c r="H74" s="64"/>
      <c r="I74" s="64"/>
      <c r="J74" s="64"/>
      <c r="K74" s="64"/>
      <c r="L74" s="64"/>
      <c r="M74" s="64"/>
      <c r="N74" s="64"/>
    </row>
    <row r="75" spans="3:14" ht="12.75">
      <c r="C75" s="64"/>
      <c r="D75" s="64"/>
      <c r="E75" s="63"/>
      <c r="F75" s="64"/>
      <c r="G75" s="64"/>
      <c r="H75" s="64"/>
      <c r="I75" s="64"/>
      <c r="J75" s="64"/>
      <c r="K75" s="64"/>
      <c r="L75" s="64"/>
      <c r="M75" s="64"/>
      <c r="N75" s="64"/>
    </row>
    <row r="76" spans="13:14" ht="12.75">
      <c r="M76" s="64"/>
      <c r="N76" s="64"/>
    </row>
    <row r="77" spans="13:14" ht="12.75">
      <c r="M77" s="64"/>
      <c r="N77" s="64"/>
    </row>
    <row r="78" spans="13:14" ht="12.75">
      <c r="M78" s="64"/>
      <c r="N78" s="64"/>
    </row>
    <row r="79" spans="13:14" ht="12.75">
      <c r="M79" s="64"/>
      <c r="N79" s="64"/>
    </row>
    <row r="80" spans="13:14" ht="12.75">
      <c r="M80" s="64"/>
      <c r="N80" s="64"/>
    </row>
    <row r="81" spans="13:14" ht="12.75">
      <c r="M81" s="64"/>
      <c r="N81" s="64"/>
    </row>
    <row r="82" spans="13:14" ht="12.75">
      <c r="M82" s="64"/>
      <c r="N82" s="64"/>
    </row>
    <row r="83" spans="13:14" ht="12.75">
      <c r="M83" s="64"/>
      <c r="N83" s="64"/>
    </row>
    <row r="84" spans="13:14" ht="12.75">
      <c r="M84" s="64"/>
      <c r="N84" s="64"/>
    </row>
    <row r="85" spans="13:14" ht="12.75">
      <c r="M85" s="64"/>
      <c r="N85" s="64"/>
    </row>
    <row r="86" spans="13:14" ht="12.75">
      <c r="M86" s="64"/>
      <c r="N86" s="64"/>
    </row>
    <row r="87" spans="13:14" ht="12.75">
      <c r="M87" s="64"/>
      <c r="N87" s="64"/>
    </row>
    <row r="88" spans="13:14" ht="12.75">
      <c r="M88" s="64"/>
      <c r="N88" s="64"/>
    </row>
    <row r="89" spans="13:14" ht="12.75">
      <c r="M89" s="64"/>
      <c r="N89" s="64"/>
    </row>
    <row r="90" spans="13:14" ht="12.75">
      <c r="M90" s="64"/>
      <c r="N90" s="64"/>
    </row>
    <row r="91" spans="13:14" ht="12.75">
      <c r="M91" s="64"/>
      <c r="N91" s="64"/>
    </row>
    <row r="92" spans="13:14" ht="12.75">
      <c r="M92" s="64"/>
      <c r="N92" s="64"/>
    </row>
    <row r="93" spans="13:14" ht="12.75">
      <c r="M93" s="64"/>
      <c r="N93" s="64"/>
    </row>
    <row r="94" spans="13:14" ht="12.75">
      <c r="M94" s="64"/>
      <c r="N94" s="64"/>
    </row>
    <row r="95" spans="13:14" ht="12.75">
      <c r="M95" s="64"/>
      <c r="N95" s="64"/>
    </row>
    <row r="96" spans="13:14" ht="12.75">
      <c r="M96" s="64"/>
      <c r="N96" s="64"/>
    </row>
    <row r="97" spans="13:14" ht="12.75">
      <c r="M97" s="64"/>
      <c r="N97" s="64"/>
    </row>
    <row r="98" spans="13:14" ht="12.75">
      <c r="M98" s="64"/>
      <c r="N98" s="64"/>
    </row>
    <row r="99" spans="13:14" ht="12.75">
      <c r="M99" s="64"/>
      <c r="N99" s="64"/>
    </row>
    <row r="100" spans="13:14" ht="12.75">
      <c r="M100" s="64"/>
      <c r="N100" s="64"/>
    </row>
    <row r="101" spans="13:14" ht="12.75">
      <c r="M101" s="64"/>
      <c r="N101" s="64"/>
    </row>
    <row r="102" spans="13:14" ht="12.75">
      <c r="M102" s="64"/>
      <c r="N102" s="64"/>
    </row>
    <row r="103" spans="13:14" ht="12.75">
      <c r="M103" s="64"/>
      <c r="N103" s="64"/>
    </row>
    <row r="104" spans="13:14" ht="12.75">
      <c r="M104" s="64"/>
      <c r="N104" s="64"/>
    </row>
    <row r="105" spans="13:14" ht="12.75">
      <c r="M105" s="64"/>
      <c r="N105" s="64"/>
    </row>
    <row r="106" spans="13:14" ht="12.75">
      <c r="M106" s="64"/>
      <c r="N106" s="64"/>
    </row>
    <row r="107" spans="13:14" ht="12.75">
      <c r="M107" s="64"/>
      <c r="N107" s="64"/>
    </row>
    <row r="108" spans="13:14" ht="12.75">
      <c r="M108" s="64"/>
      <c r="N108" s="64"/>
    </row>
    <row r="109" spans="13:14" ht="12.75">
      <c r="M109" s="64"/>
      <c r="N109" s="64"/>
    </row>
    <row r="110" spans="13:14" ht="12.75">
      <c r="M110" s="64"/>
      <c r="N110" s="64"/>
    </row>
    <row r="111" spans="13:14" ht="12.75">
      <c r="M111" s="64"/>
      <c r="N111" s="64"/>
    </row>
    <row r="112" spans="13:14" ht="12.75">
      <c r="M112" s="64"/>
      <c r="N112" s="64"/>
    </row>
    <row r="113" spans="13:14" ht="12.75">
      <c r="M113" s="64"/>
      <c r="N113" s="64"/>
    </row>
    <row r="114" spans="13:14" ht="12.75">
      <c r="M114" s="64"/>
      <c r="N114" s="64"/>
    </row>
    <row r="115" spans="13:14" ht="12.75">
      <c r="M115" s="64"/>
      <c r="N115" s="64"/>
    </row>
    <row r="116" spans="13:14" ht="12.75">
      <c r="M116" s="64"/>
      <c r="N116" s="64"/>
    </row>
    <row r="117" spans="13:14" ht="12.75">
      <c r="M117" s="64"/>
      <c r="N117" s="64"/>
    </row>
    <row r="118" spans="13:14" ht="12.75">
      <c r="M118" s="64"/>
      <c r="N118" s="64"/>
    </row>
    <row r="119" spans="13:14" ht="12.75">
      <c r="M119" s="64"/>
      <c r="N119" s="64"/>
    </row>
    <row r="120" spans="13:14" ht="12.75">
      <c r="M120" s="64"/>
      <c r="N120" s="64"/>
    </row>
    <row r="121" spans="13:14" ht="12.75">
      <c r="M121" s="64"/>
      <c r="N121" s="64"/>
    </row>
    <row r="122" spans="13:14" ht="12.75">
      <c r="M122" s="64"/>
      <c r="N122" s="64"/>
    </row>
    <row r="123" spans="13:14" ht="12.75">
      <c r="M123" s="64"/>
      <c r="N123" s="64"/>
    </row>
    <row r="124" spans="13:14" ht="12.75">
      <c r="M124" s="64"/>
      <c r="N124" s="64"/>
    </row>
    <row r="125" spans="13:14" ht="12.75">
      <c r="M125" s="64"/>
      <c r="N125" s="64"/>
    </row>
    <row r="126" spans="13:14" ht="12.75">
      <c r="M126" s="64"/>
      <c r="N126" s="64"/>
    </row>
    <row r="127" spans="13:14" ht="12.75">
      <c r="M127" s="64"/>
      <c r="N127" s="64"/>
    </row>
    <row r="128" spans="13:14" ht="12.75">
      <c r="M128" s="64"/>
      <c r="N128" s="64"/>
    </row>
    <row r="129" spans="13:14" ht="12.75">
      <c r="M129" s="64"/>
      <c r="N129" s="64"/>
    </row>
    <row r="130" spans="13:14" ht="12.75">
      <c r="M130" s="64"/>
      <c r="N130" s="64"/>
    </row>
    <row r="131" spans="13:14" ht="12.75">
      <c r="M131" s="64"/>
      <c r="N131" s="64"/>
    </row>
    <row r="132" spans="13:14" ht="12.75">
      <c r="M132" s="64"/>
      <c r="N132" s="64"/>
    </row>
    <row r="133" spans="13:14" ht="12.75">
      <c r="M133" s="64"/>
      <c r="N133" s="64"/>
    </row>
    <row r="134" spans="13:14" ht="12.75">
      <c r="M134" s="64"/>
      <c r="N134" s="64"/>
    </row>
    <row r="135" spans="13:14" ht="12.75">
      <c r="M135" s="64"/>
      <c r="N135" s="64"/>
    </row>
    <row r="136" spans="13:14" ht="12.75">
      <c r="M136" s="64"/>
      <c r="N136" s="64"/>
    </row>
    <row r="137" spans="13:14" ht="12.75">
      <c r="M137" s="64"/>
      <c r="N137" s="64"/>
    </row>
    <row r="138" spans="13:14" ht="12.75">
      <c r="M138" s="64"/>
      <c r="N138" s="64"/>
    </row>
    <row r="139" spans="13:14" ht="12.75">
      <c r="M139" s="64"/>
      <c r="N139" s="64"/>
    </row>
    <row r="140" spans="13:14" ht="12.75">
      <c r="M140" s="64"/>
      <c r="N140" s="64"/>
    </row>
    <row r="141" spans="13:14" ht="12.75">
      <c r="M141" s="64"/>
      <c r="N141" s="64"/>
    </row>
    <row r="142" spans="13:14" ht="12.75">
      <c r="M142" s="64"/>
      <c r="N142" s="64"/>
    </row>
    <row r="143" spans="13:14" ht="12.75">
      <c r="M143" s="64"/>
      <c r="N143" s="64"/>
    </row>
    <row r="144" spans="13:14" ht="12.75">
      <c r="M144" s="64"/>
      <c r="N144" s="64"/>
    </row>
    <row r="145" spans="13:14" ht="12.75">
      <c r="M145" s="64"/>
      <c r="N145" s="64"/>
    </row>
    <row r="146" spans="13:14" ht="12.75">
      <c r="M146" s="64"/>
      <c r="N146" s="64"/>
    </row>
    <row r="147" spans="13:14" ht="12.75">
      <c r="M147" s="64"/>
      <c r="N147" s="64"/>
    </row>
    <row r="148" spans="13:14" ht="12.75">
      <c r="M148" s="64"/>
      <c r="N148" s="64"/>
    </row>
    <row r="149" spans="13:14" ht="12.75">
      <c r="M149" s="64"/>
      <c r="N149" s="64"/>
    </row>
    <row r="150" spans="13:14" ht="12.75">
      <c r="M150" s="64"/>
      <c r="N150" s="64"/>
    </row>
    <row r="151" spans="13:14" ht="12.75">
      <c r="M151" s="64"/>
      <c r="N151" s="64"/>
    </row>
    <row r="152" spans="13:14" ht="12.75">
      <c r="M152" s="64"/>
      <c r="N152" s="64"/>
    </row>
    <row r="153" spans="13:14" ht="12.75">
      <c r="M153" s="64"/>
      <c r="N153" s="64"/>
    </row>
    <row r="154" spans="13:14" ht="12.75">
      <c r="M154" s="64"/>
      <c r="N154" s="64"/>
    </row>
    <row r="155" spans="13:14" ht="12.75">
      <c r="M155" s="64"/>
      <c r="N155" s="64"/>
    </row>
    <row r="156" spans="13:14" ht="12.75">
      <c r="M156" s="64"/>
      <c r="N156" s="64"/>
    </row>
    <row r="157" spans="13:14" ht="12.75">
      <c r="M157" s="64"/>
      <c r="N157" s="64"/>
    </row>
    <row r="158" spans="13:14" ht="12.75">
      <c r="M158" s="64"/>
      <c r="N158" s="64"/>
    </row>
    <row r="159" spans="13:14" ht="12.75">
      <c r="M159" s="64"/>
      <c r="N159" s="64"/>
    </row>
    <row r="160" spans="13:14" ht="12.75">
      <c r="M160" s="64"/>
      <c r="N160" s="64"/>
    </row>
    <row r="161" spans="13:14" ht="12.75">
      <c r="M161" s="64"/>
      <c r="N161" s="64"/>
    </row>
    <row r="162" spans="13:14" ht="12.75">
      <c r="M162" s="64"/>
      <c r="N162" s="64"/>
    </row>
    <row r="163" spans="13:14" ht="12.75">
      <c r="M163" s="64"/>
      <c r="N163" s="64"/>
    </row>
    <row r="164" spans="13:14" ht="12.75">
      <c r="M164" s="64"/>
      <c r="N164" s="64"/>
    </row>
    <row r="165" spans="13:14" ht="12.75">
      <c r="M165" s="64"/>
      <c r="N165" s="64"/>
    </row>
    <row r="166" spans="13:14" ht="12.75">
      <c r="M166" s="64"/>
      <c r="N166" s="64"/>
    </row>
    <row r="167" spans="13:14" ht="12.75">
      <c r="M167" s="64"/>
      <c r="N167" s="64"/>
    </row>
    <row r="168" spans="13:14" ht="12.75">
      <c r="M168" s="64"/>
      <c r="N168" s="64"/>
    </row>
    <row r="169" spans="13:14" ht="12.75">
      <c r="M169" s="64"/>
      <c r="N169" s="64"/>
    </row>
    <row r="170" spans="13:14" ht="12.75">
      <c r="M170" s="64"/>
      <c r="N170" s="64"/>
    </row>
    <row r="171" spans="13:14" ht="12.75">
      <c r="M171" s="64"/>
      <c r="N171" s="64"/>
    </row>
    <row r="172" spans="13:14" ht="12.75">
      <c r="M172" s="64"/>
      <c r="N172" s="64"/>
    </row>
    <row r="173" spans="13:14" ht="12.75">
      <c r="M173" s="64"/>
      <c r="N173" s="64"/>
    </row>
    <row r="174" spans="13:14" ht="12.75">
      <c r="M174" s="64"/>
      <c r="N174" s="64"/>
    </row>
    <row r="175" spans="13:14" ht="12.75">
      <c r="M175" s="64"/>
      <c r="N175" s="64"/>
    </row>
    <row r="176" spans="13:14" ht="12.75">
      <c r="M176" s="64"/>
      <c r="N176" s="64"/>
    </row>
    <row r="177" spans="13:14" ht="12.75">
      <c r="M177" s="64"/>
      <c r="N177" s="64"/>
    </row>
    <row r="178" spans="13:14" ht="12.75">
      <c r="M178" s="64"/>
      <c r="N178" s="64"/>
    </row>
    <row r="179" spans="13:14" ht="12.75">
      <c r="M179" s="64"/>
      <c r="N179" s="64"/>
    </row>
    <row r="180" spans="13:14" ht="12.75">
      <c r="M180" s="64"/>
      <c r="N180" s="64"/>
    </row>
    <row r="181" spans="13:14" ht="12.75">
      <c r="M181" s="64"/>
      <c r="N181" s="64"/>
    </row>
    <row r="182" spans="13:14" ht="12.75">
      <c r="M182" s="64"/>
      <c r="N182" s="64"/>
    </row>
    <row r="183" spans="13:14" ht="12.75">
      <c r="M183" s="64"/>
      <c r="N183" s="64"/>
    </row>
    <row r="184" spans="13:14" ht="12.75">
      <c r="M184" s="64"/>
      <c r="N184" s="64"/>
    </row>
    <row r="185" spans="13:14" ht="12.75">
      <c r="M185" s="64"/>
      <c r="N185" s="64"/>
    </row>
    <row r="186" spans="13:14" ht="12.75">
      <c r="M186" s="64"/>
      <c r="N186" s="64"/>
    </row>
    <row r="187" spans="13:14" ht="12.75">
      <c r="M187" s="64"/>
      <c r="N187" s="64"/>
    </row>
    <row r="188" spans="13:14" ht="12.75">
      <c r="M188" s="64"/>
      <c r="N188" s="64"/>
    </row>
    <row r="189" spans="13:14" ht="12.75">
      <c r="M189" s="64"/>
      <c r="N189" s="64"/>
    </row>
    <row r="190" spans="13:14" ht="12.75">
      <c r="M190" s="64"/>
      <c r="N190" s="64"/>
    </row>
    <row r="191" spans="13:14" ht="12.75">
      <c r="M191" s="64"/>
      <c r="N191" s="64"/>
    </row>
    <row r="192" spans="13:14" ht="12.75">
      <c r="M192" s="64"/>
      <c r="N192" s="64"/>
    </row>
    <row r="193" spans="13:14" ht="12.75">
      <c r="M193" s="64"/>
      <c r="N193" s="64"/>
    </row>
    <row r="194" spans="13:14" ht="12.75">
      <c r="M194" s="64"/>
      <c r="N194" s="64"/>
    </row>
    <row r="195" spans="13:14" ht="12.75">
      <c r="M195" s="64"/>
      <c r="N195" s="64"/>
    </row>
    <row r="196" spans="13:14" ht="12.75">
      <c r="M196" s="64"/>
      <c r="N196" s="64"/>
    </row>
    <row r="197" spans="13:14" ht="12.75">
      <c r="M197" s="64"/>
      <c r="N197" s="64"/>
    </row>
    <row r="198" spans="13:14" ht="12.75">
      <c r="M198" s="64"/>
      <c r="N198" s="64"/>
    </row>
    <row r="199" spans="13:14" ht="12.75">
      <c r="M199" s="64"/>
      <c r="N199" s="64"/>
    </row>
    <row r="200" spans="13:14" ht="12.75">
      <c r="M200" s="64"/>
      <c r="N200" s="64"/>
    </row>
    <row r="201" spans="13:14" ht="12.75">
      <c r="M201" s="64"/>
      <c r="N201" s="64"/>
    </row>
    <row r="202" spans="13:14" ht="12.75">
      <c r="M202" s="64"/>
      <c r="N202" s="64"/>
    </row>
    <row r="203" spans="13:14" ht="12.75">
      <c r="M203" s="64"/>
      <c r="N203" s="64"/>
    </row>
    <row r="204" spans="13:14" ht="12.75">
      <c r="M204" s="64"/>
      <c r="N204" s="64"/>
    </row>
    <row r="205" spans="13:14" ht="12.75">
      <c r="M205" s="64"/>
      <c r="N205" s="64"/>
    </row>
    <row r="206" spans="13:14" ht="12.75">
      <c r="M206" s="64"/>
      <c r="N206" s="64"/>
    </row>
    <row r="207" spans="13:14" ht="12.75">
      <c r="M207" s="64"/>
      <c r="N207" s="64"/>
    </row>
    <row r="208" spans="13:14" ht="12.75">
      <c r="M208" s="64"/>
      <c r="N208" s="64"/>
    </row>
    <row r="209" spans="13:14" ht="12.75">
      <c r="M209" s="64"/>
      <c r="N209" s="64"/>
    </row>
    <row r="210" spans="13:14" ht="12.75">
      <c r="M210" s="64"/>
      <c r="N210" s="64"/>
    </row>
    <row r="211" spans="13:14" ht="12.75">
      <c r="M211" s="64"/>
      <c r="N211" s="64"/>
    </row>
    <row r="212" spans="13:14" ht="12.75">
      <c r="M212" s="64"/>
      <c r="N212" s="64"/>
    </row>
    <row r="213" spans="13:14" ht="12.75">
      <c r="M213" s="64"/>
      <c r="N213" s="64"/>
    </row>
    <row r="214" spans="13:14" ht="12.75">
      <c r="M214" s="64"/>
      <c r="N214" s="64"/>
    </row>
    <row r="215" spans="13:14" ht="12.75">
      <c r="M215" s="64"/>
      <c r="N215" s="64"/>
    </row>
    <row r="216" spans="13:14" ht="12.75">
      <c r="M216" s="64"/>
      <c r="N216" s="64"/>
    </row>
    <row r="217" spans="13:14" ht="12.75">
      <c r="M217" s="64"/>
      <c r="N217" s="64"/>
    </row>
    <row r="218" spans="13:14" ht="12.75">
      <c r="M218" s="64"/>
      <c r="N218" s="64"/>
    </row>
    <row r="219" spans="13:14" ht="12.75">
      <c r="M219" s="64"/>
      <c r="N219" s="64"/>
    </row>
    <row r="220" spans="13:14" ht="12.75">
      <c r="M220" s="64"/>
      <c r="N220" s="64"/>
    </row>
    <row r="221" spans="13:14" ht="12.75">
      <c r="M221" s="64"/>
      <c r="N221" s="64"/>
    </row>
    <row r="222" spans="13:14" ht="12.75">
      <c r="M222" s="64"/>
      <c r="N222" s="64"/>
    </row>
    <row r="223" spans="13:14" ht="12.75">
      <c r="M223" s="64"/>
      <c r="N223" s="64"/>
    </row>
    <row r="224" spans="13:14" ht="12.75">
      <c r="M224" s="64"/>
      <c r="N224" s="64"/>
    </row>
    <row r="225" spans="13:14" ht="12.75">
      <c r="M225" s="64"/>
      <c r="N225" s="64"/>
    </row>
    <row r="226" spans="13:14" ht="12.75">
      <c r="M226" s="64"/>
      <c r="N226" s="64"/>
    </row>
    <row r="227" spans="13:14" ht="12.75">
      <c r="M227" s="64"/>
      <c r="N227" s="64"/>
    </row>
    <row r="228" spans="13:14" ht="12.75">
      <c r="M228" s="64"/>
      <c r="N228" s="64"/>
    </row>
    <row r="229" spans="13:14" ht="12.75">
      <c r="M229" s="64"/>
      <c r="N229" s="64"/>
    </row>
    <row r="230" spans="13:14" ht="12.75">
      <c r="M230" s="64"/>
      <c r="N230" s="64"/>
    </row>
    <row r="231" spans="13:14" ht="12.75">
      <c r="M231" s="64"/>
      <c r="N231" s="64"/>
    </row>
    <row r="232" spans="13:14" ht="12.75">
      <c r="M232" s="64"/>
      <c r="N232" s="64"/>
    </row>
    <row r="233" spans="13:14" ht="12.75">
      <c r="M233" s="64"/>
      <c r="N233" s="64"/>
    </row>
    <row r="234" spans="13:14" ht="12.75">
      <c r="M234" s="64"/>
      <c r="N234" s="64"/>
    </row>
    <row r="235" spans="13:14" ht="12.75">
      <c r="M235" s="64"/>
      <c r="N235" s="64"/>
    </row>
    <row r="236" spans="13:14" ht="12.75">
      <c r="M236" s="64"/>
      <c r="N236" s="64"/>
    </row>
    <row r="237" spans="13:14" ht="12.75">
      <c r="M237" s="64"/>
      <c r="N237" s="64"/>
    </row>
    <row r="238" spans="13:14" ht="12.75">
      <c r="M238" s="64"/>
      <c r="N238" s="64"/>
    </row>
    <row r="239" spans="13:14" ht="12.75">
      <c r="M239" s="64"/>
      <c r="N239" s="64"/>
    </row>
    <row r="240" spans="13:14" ht="12.75">
      <c r="M240" s="64"/>
      <c r="N240" s="64"/>
    </row>
    <row r="241" spans="13:14" ht="12.75">
      <c r="M241" s="64"/>
      <c r="N241" s="64"/>
    </row>
    <row r="242" spans="13:14" ht="12.75">
      <c r="M242" s="64"/>
      <c r="N242" s="64"/>
    </row>
    <row r="243" spans="13:14" ht="12.75">
      <c r="M243" s="64"/>
      <c r="N243" s="64"/>
    </row>
    <row r="244" spans="13:14" ht="12.75">
      <c r="M244" s="64"/>
      <c r="N244" s="64"/>
    </row>
    <row r="245" spans="13:14" ht="12.75">
      <c r="M245" s="64"/>
      <c r="N245" s="64"/>
    </row>
    <row r="246" spans="13:14" ht="12.75">
      <c r="M246" s="64"/>
      <c r="N246" s="64"/>
    </row>
    <row r="247" spans="13:14" ht="12.75">
      <c r="M247" s="64"/>
      <c r="N247" s="64"/>
    </row>
    <row r="248" spans="13:14" ht="12.75">
      <c r="M248" s="64"/>
      <c r="N248" s="64"/>
    </row>
    <row r="249" spans="13:14" ht="12.75">
      <c r="M249" s="64"/>
      <c r="N249" s="64"/>
    </row>
    <row r="250" spans="13:14" ht="12.75">
      <c r="M250" s="64"/>
      <c r="N250" s="64"/>
    </row>
    <row r="251" spans="13:14" ht="12.75">
      <c r="M251" s="64"/>
      <c r="N251" s="64"/>
    </row>
    <row r="252" spans="13:14" ht="12.75">
      <c r="M252" s="64"/>
      <c r="N252" s="64"/>
    </row>
    <row r="253" spans="13:14" ht="12.75">
      <c r="M253" s="64"/>
      <c r="N253" s="64"/>
    </row>
    <row r="254" spans="13:14" ht="12.75">
      <c r="M254" s="64"/>
      <c r="N254" s="64"/>
    </row>
    <row r="255" spans="13:14" ht="12.75">
      <c r="M255" s="64"/>
      <c r="N255" s="64"/>
    </row>
    <row r="256" spans="13:14" ht="12.75">
      <c r="M256" s="64"/>
      <c r="N256" s="64"/>
    </row>
    <row r="257" spans="13:14" ht="12.75">
      <c r="M257" s="64"/>
      <c r="N257" s="64"/>
    </row>
    <row r="258" spans="13:14" ht="12.75">
      <c r="M258" s="64"/>
      <c r="N258" s="64"/>
    </row>
    <row r="259" spans="13:14" ht="12.75">
      <c r="M259" s="64"/>
      <c r="N259" s="64"/>
    </row>
    <row r="260" spans="13:14" ht="12.75">
      <c r="M260" s="64"/>
      <c r="N260" s="64"/>
    </row>
    <row r="261" spans="13:14" ht="12.75">
      <c r="M261" s="64"/>
      <c r="N261" s="64"/>
    </row>
    <row r="262" spans="13:14" ht="12.75">
      <c r="M262" s="64"/>
      <c r="N262" s="64"/>
    </row>
    <row r="263" spans="13:14" ht="12.75">
      <c r="M263" s="64"/>
      <c r="N263" s="64"/>
    </row>
    <row r="264" spans="13:14" ht="12.75">
      <c r="M264" s="64"/>
      <c r="N264" s="64"/>
    </row>
    <row r="265" spans="13:14" ht="12.75">
      <c r="M265" s="64"/>
      <c r="N265" s="64"/>
    </row>
  </sheetData>
  <sheetProtection/>
  <mergeCells count="12">
    <mergeCell ref="D54:E54"/>
    <mergeCell ref="D55:E55"/>
    <mergeCell ref="C56:F56"/>
    <mergeCell ref="M3:N4"/>
    <mergeCell ref="E3:E4"/>
    <mergeCell ref="F3:H5"/>
    <mergeCell ref="C3:D4"/>
    <mergeCell ref="I3:J4"/>
    <mergeCell ref="K3:L4"/>
    <mergeCell ref="F6:H6"/>
    <mergeCell ref="F18:H18"/>
    <mergeCell ref="F19:H1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Marjanović</dc:creator>
  <cp:keywords/>
  <dc:description/>
  <cp:lastModifiedBy>Aca Vuckovic</cp:lastModifiedBy>
  <cp:lastPrinted>2012-05-10T11:23:38Z</cp:lastPrinted>
  <dcterms:created xsi:type="dcterms:W3CDTF">2008-08-19T09:22:05Z</dcterms:created>
  <dcterms:modified xsi:type="dcterms:W3CDTF">2012-11-16T12:48:34Z</dcterms:modified>
  <cp:category/>
  <cp:version/>
  <cp:contentType/>
  <cp:contentStatus/>
</cp:coreProperties>
</file>